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inansovyi plan\"/>
    </mc:Choice>
  </mc:AlternateContent>
  <xr:revisionPtr revIDLastSave="0" documentId="13_ncr:1_{C5E7806D-471E-4E34-8A20-A20909284C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ин.план" sheetId="1" r:id="rId1"/>
  </sheets>
  <definedNames>
    <definedName name="_xlnm._FilterDatabase" localSheetId="0" hidden="1">Фин.план!$A$18:$W$464</definedName>
    <definedName name="_xlnm.Print_Titles" localSheetId="0">Фин.план!$16:$18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08" i="1" l="1"/>
  <c r="Q408" i="1"/>
  <c r="J408" i="1"/>
  <c r="I408" i="1"/>
  <c r="N408" i="1"/>
  <c r="M408" i="1"/>
  <c r="O408" i="1"/>
  <c r="O407" i="1" s="1"/>
  <c r="K408" i="1"/>
  <c r="J407" i="1" l="1"/>
  <c r="K407" i="1"/>
  <c r="L407" i="1"/>
  <c r="M407" i="1"/>
  <c r="N407" i="1"/>
  <c r="T407" i="1" s="1"/>
  <c r="P407" i="1"/>
  <c r="Q407" i="1"/>
  <c r="R407" i="1"/>
  <c r="S407" i="1"/>
  <c r="I407" i="1"/>
  <c r="L408" i="1"/>
  <c r="T416" i="1"/>
  <c r="U416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5" i="1"/>
  <c r="U414" i="1"/>
  <c r="U413" i="1"/>
  <c r="U412" i="1"/>
  <c r="U411" i="1"/>
  <c r="U410" i="1"/>
  <c r="U409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61" i="1"/>
  <c r="S219" i="1"/>
  <c r="U219" i="1" s="1"/>
  <c r="U259" i="1"/>
  <c r="U257" i="1"/>
  <c r="U256" i="1"/>
  <c r="U255" i="1"/>
  <c r="U254" i="1"/>
  <c r="U253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2" i="1"/>
  <c r="U171" i="1"/>
  <c r="U170" i="1"/>
  <c r="U169" i="1"/>
  <c r="U167" i="1"/>
  <c r="U166" i="1"/>
  <c r="U165" i="1"/>
  <c r="U164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0" i="1"/>
  <c r="U129" i="1"/>
  <c r="U128" i="1"/>
  <c r="U127" i="1"/>
  <c r="U125" i="1"/>
  <c r="U124" i="1"/>
  <c r="U123" i="1"/>
  <c r="U122" i="1"/>
  <c r="U121" i="1"/>
  <c r="U120" i="1"/>
  <c r="U119" i="1"/>
  <c r="U118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1" i="1"/>
  <c r="U90" i="1"/>
  <c r="U89" i="1"/>
  <c r="U88" i="1"/>
  <c r="U87" i="1"/>
  <c r="U86" i="1"/>
  <c r="U85" i="1"/>
  <c r="U84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3" i="1"/>
  <c r="U42" i="1"/>
  <c r="U41" i="1"/>
  <c r="U40" i="1"/>
  <c r="U39" i="1"/>
  <c r="U38" i="1"/>
  <c r="U37" i="1"/>
  <c r="U36" i="1"/>
  <c r="U34" i="1"/>
  <c r="U29" i="1"/>
  <c r="U20" i="1"/>
  <c r="Q162" i="1"/>
  <c r="M161" i="1"/>
  <c r="R162" i="1"/>
  <c r="Q161" i="1"/>
  <c r="U407" i="1" l="1"/>
  <c r="J221" i="1"/>
  <c r="K219" i="1"/>
  <c r="J219" i="1"/>
  <c r="K221" i="1" l="1"/>
  <c r="O221" i="1"/>
  <c r="O219" i="1"/>
  <c r="M221" i="1" l="1"/>
  <c r="N221" i="1"/>
  <c r="Q221" i="1"/>
  <c r="R221" i="1"/>
  <c r="L221" i="1"/>
  <c r="R207" i="1" l="1"/>
  <c r="R77" i="1"/>
  <c r="R73" i="1"/>
  <c r="R71" i="1"/>
  <c r="R70" i="1"/>
  <c r="R69" i="1"/>
  <c r="R68" i="1"/>
  <c r="R60" i="1"/>
  <c r="R57" i="1"/>
  <c r="R51" i="1"/>
  <c r="T67" i="1"/>
  <c r="P384" i="1" l="1"/>
  <c r="P383" i="1" s="1"/>
  <c r="Q441" i="1"/>
  <c r="Q384" i="1"/>
  <c r="Q383" i="1" s="1"/>
  <c r="Q382" i="1" s="1"/>
  <c r="Q381" i="1" s="1"/>
  <c r="Q244" i="1" l="1"/>
  <c r="Q243" i="1" s="1"/>
  <c r="Q232" i="1"/>
  <c r="Q230" i="1"/>
  <c r="Q254" i="1" s="1"/>
  <c r="Q219" i="1"/>
  <c r="Q218" i="1" s="1"/>
  <c r="Q214" i="1"/>
  <c r="Q213" i="1" s="1"/>
  <c r="Q211" i="1" s="1"/>
  <c r="Q189" i="1"/>
  <c r="Q186" i="1"/>
  <c r="Q176" i="1"/>
  <c r="Q171" i="1"/>
  <c r="Q163" i="1"/>
  <c r="Q127" i="1"/>
  <c r="Q93" i="1"/>
  <c r="Q91" i="1"/>
  <c r="Q90" i="1"/>
  <c r="Q89" i="1"/>
  <c r="Q88" i="1"/>
  <c r="Q87" i="1"/>
  <c r="Q86" i="1"/>
  <c r="Q85" i="1"/>
  <c r="Q84" i="1"/>
  <c r="Q81" i="1"/>
  <c r="Q78" i="1"/>
  <c r="Q77" i="1"/>
  <c r="Q74" i="1"/>
  <c r="Q73" i="1"/>
  <c r="Q72" i="1"/>
  <c r="Q71" i="1"/>
  <c r="Q70" i="1"/>
  <c r="Q69" i="1"/>
  <c r="Q68" i="1"/>
  <c r="Q66" i="1"/>
  <c r="Q60" i="1"/>
  <c r="Q58" i="1"/>
  <c r="Q57" i="1"/>
  <c r="Q56" i="1"/>
  <c r="Q54" i="1"/>
  <c r="Q51" i="1"/>
  <c r="Q48" i="1"/>
  <c r="Q47" i="1"/>
  <c r="Q46" i="1"/>
  <c r="Q45" i="1"/>
  <c r="Q43" i="1"/>
  <c r="Q42" i="1"/>
  <c r="Q41" i="1"/>
  <c r="Q40" i="1"/>
  <c r="Q39" i="1"/>
  <c r="Q38" i="1"/>
  <c r="Q37" i="1"/>
  <c r="Q36" i="1"/>
  <c r="Q33" i="1"/>
  <c r="Q96" i="1" s="1"/>
  <c r="Q32" i="1"/>
  <c r="Q95" i="1" s="1"/>
  <c r="Q94" i="1" s="1"/>
  <c r="Q31" i="1"/>
  <c r="Q30" i="1"/>
  <c r="Q28" i="1"/>
  <c r="Q27" i="1"/>
  <c r="Q26" i="1"/>
  <c r="Q25" i="1"/>
  <c r="Q24" i="1"/>
  <c r="Q23" i="1"/>
  <c r="Q22" i="1"/>
  <c r="Q21" i="1"/>
  <c r="R163" i="1"/>
  <c r="S163" i="1"/>
  <c r="L163" i="1"/>
  <c r="M163" i="1"/>
  <c r="O81" i="1"/>
  <c r="O78" i="1"/>
  <c r="O77" i="1"/>
  <c r="O74" i="1"/>
  <c r="O73" i="1"/>
  <c r="O71" i="1"/>
  <c r="O70" i="1"/>
  <c r="O69" i="1"/>
  <c r="O68" i="1"/>
  <c r="O60" i="1"/>
  <c r="O58" i="1"/>
  <c r="O57" i="1"/>
  <c r="O56" i="1"/>
  <c r="O54" i="1"/>
  <c r="O51" i="1"/>
  <c r="O46" i="1"/>
  <c r="O47" i="1"/>
  <c r="O48" i="1"/>
  <c r="O45" i="1"/>
  <c r="O38" i="1"/>
  <c r="O39" i="1"/>
  <c r="O40" i="1"/>
  <c r="O41" i="1"/>
  <c r="O42" i="1"/>
  <c r="O43" i="1"/>
  <c r="O37" i="1"/>
  <c r="O23" i="1"/>
  <c r="O24" i="1"/>
  <c r="O25" i="1"/>
  <c r="O26" i="1"/>
  <c r="O27" i="1"/>
  <c r="O28" i="1"/>
  <c r="O30" i="1"/>
  <c r="O31" i="1"/>
  <c r="O32" i="1"/>
  <c r="O33" i="1"/>
  <c r="O22" i="1"/>
  <c r="M259" i="1"/>
  <c r="M196" i="1"/>
  <c r="M97" i="1"/>
  <c r="O196" i="1" l="1"/>
  <c r="Q196" i="1" s="1"/>
  <c r="O97" i="1"/>
  <c r="Q97" i="1" s="1"/>
  <c r="R97" i="1" s="1"/>
  <c r="Q251" i="1"/>
  <c r="Q252" i="1" s="1"/>
  <c r="M201" i="1"/>
  <c r="M202" i="1"/>
  <c r="M203" i="1"/>
  <c r="M204" i="1"/>
  <c r="M205" i="1"/>
  <c r="M206" i="1"/>
  <c r="M207" i="1"/>
  <c r="M208" i="1"/>
  <c r="M209" i="1"/>
  <c r="M210" i="1"/>
  <c r="M200" i="1"/>
  <c r="M184" i="1"/>
  <c r="M156" i="1"/>
  <c r="M146" i="1"/>
  <c r="M141" i="1"/>
  <c r="M76" i="1"/>
  <c r="M80" i="1"/>
  <c r="M65" i="1"/>
  <c r="M61" i="1"/>
  <c r="M55" i="1"/>
  <c r="M53" i="1"/>
  <c r="M29" i="1"/>
  <c r="M116" i="1"/>
  <c r="M115" i="1"/>
  <c r="M114" i="1"/>
  <c r="M113" i="1"/>
  <c r="M112" i="1"/>
  <c r="M111" i="1"/>
  <c r="M110" i="1"/>
  <c r="M109" i="1"/>
  <c r="M108" i="1"/>
  <c r="M101" i="1"/>
  <c r="M102" i="1"/>
  <c r="M103" i="1"/>
  <c r="M104" i="1"/>
  <c r="M105" i="1"/>
  <c r="M106" i="1"/>
  <c r="M100" i="1"/>
  <c r="M82" i="1"/>
  <c r="M64" i="1"/>
  <c r="M63" i="1"/>
  <c r="M34" i="1"/>
  <c r="M21" i="1"/>
  <c r="M20" i="1" s="1"/>
  <c r="M31" i="1"/>
  <c r="M36" i="1"/>
  <c r="M46" i="1"/>
  <c r="M66" i="1"/>
  <c r="M72" i="1"/>
  <c r="M85" i="1"/>
  <c r="M84" i="1" s="1"/>
  <c r="M86" i="1"/>
  <c r="M87" i="1"/>
  <c r="M88" i="1"/>
  <c r="M89" i="1"/>
  <c r="M90" i="1"/>
  <c r="M91" i="1"/>
  <c r="M93" i="1"/>
  <c r="M127" i="1" s="1"/>
  <c r="M95" i="1"/>
  <c r="M94" i="1" s="1"/>
  <c r="M96" i="1"/>
  <c r="M169" i="1"/>
  <c r="M171" i="1"/>
  <c r="O184" i="1" l="1"/>
  <c r="Q184" i="1" s="1"/>
  <c r="O200" i="1"/>
  <c r="Q200" i="1" s="1"/>
  <c r="R200" i="1" s="1"/>
  <c r="O208" i="1"/>
  <c r="Q208" i="1" s="1"/>
  <c r="R208" i="1" s="1"/>
  <c r="O205" i="1"/>
  <c r="O209" i="1"/>
  <c r="Q209" i="1" s="1"/>
  <c r="R209" i="1" s="1"/>
  <c r="O206" i="1"/>
  <c r="Q206" i="1" s="1"/>
  <c r="R206" i="1" s="1"/>
  <c r="O202" i="1"/>
  <c r="Q202" i="1" s="1"/>
  <c r="R202" i="1" s="1"/>
  <c r="O210" i="1"/>
  <c r="Q210" i="1" s="1"/>
  <c r="R210" i="1" s="1"/>
  <c r="O203" i="1"/>
  <c r="Q203" i="1" s="1"/>
  <c r="R203" i="1" s="1"/>
  <c r="R196" i="1"/>
  <c r="Q195" i="1"/>
  <c r="O103" i="1"/>
  <c r="Q103" i="1" s="1"/>
  <c r="R103" i="1" s="1"/>
  <c r="O76" i="1"/>
  <c r="Q76" i="1" s="1"/>
  <c r="O112" i="1"/>
  <c r="Q112" i="1" s="1"/>
  <c r="O61" i="1"/>
  <c r="Q61" i="1" s="1"/>
  <c r="O65" i="1"/>
  <c r="Q65" i="1" s="1"/>
  <c r="R65" i="1" s="1"/>
  <c r="O101" i="1"/>
  <c r="Q101" i="1" s="1"/>
  <c r="O141" i="1"/>
  <c r="Q141" i="1" s="1"/>
  <c r="O109" i="1"/>
  <c r="Q109" i="1" s="1"/>
  <c r="O156" i="1"/>
  <c r="Q156" i="1" s="1"/>
  <c r="R156" i="1" s="1"/>
  <c r="O114" i="1"/>
  <c r="Q114" i="1" s="1"/>
  <c r="R114" i="1" s="1"/>
  <c r="O115" i="1"/>
  <c r="Q115" i="1" s="1"/>
  <c r="O116" i="1"/>
  <c r="Q116" i="1" s="1"/>
  <c r="O29" i="1"/>
  <c r="Q29" i="1" s="1"/>
  <c r="O104" i="1"/>
  <c r="Q104" i="1" s="1"/>
  <c r="R104" i="1" s="1"/>
  <c r="O102" i="1"/>
  <c r="Q102" i="1" s="1"/>
  <c r="O108" i="1"/>
  <c r="Q108" i="1" s="1"/>
  <c r="R108" i="1" s="1"/>
  <c r="O146" i="1"/>
  <c r="Q146" i="1" s="1"/>
  <c r="R146" i="1" s="1"/>
  <c r="M132" i="1"/>
  <c r="O34" i="1"/>
  <c r="Q34" i="1" s="1"/>
  <c r="O64" i="1"/>
  <c r="Q64" i="1" s="1"/>
  <c r="O100" i="1"/>
  <c r="Q100" i="1" s="1"/>
  <c r="O80" i="1"/>
  <c r="Q80" i="1" s="1"/>
  <c r="R80" i="1" s="1"/>
  <c r="M49" i="1"/>
  <c r="O63" i="1"/>
  <c r="Q63" i="1" s="1"/>
  <c r="R63" i="1" s="1"/>
  <c r="M79" i="1"/>
  <c r="O82" i="1"/>
  <c r="Q82" i="1" s="1"/>
  <c r="M99" i="1"/>
  <c r="O55" i="1"/>
  <c r="M52" i="1"/>
  <c r="M107" i="1"/>
  <c r="M59" i="1"/>
  <c r="O204" i="1" l="1"/>
  <c r="Q205" i="1"/>
  <c r="Q175" i="1"/>
  <c r="R184" i="1"/>
  <c r="R61" i="1"/>
  <c r="Q59" i="1"/>
  <c r="R64" i="1"/>
  <c r="Q49" i="1"/>
  <c r="R112" i="1"/>
  <c r="Q111" i="1"/>
  <c r="R29" i="1"/>
  <c r="Q79" i="1"/>
  <c r="Q132" i="1"/>
  <c r="R141" i="1"/>
  <c r="R76" i="1"/>
  <c r="Q75" i="1"/>
  <c r="Q55" i="1"/>
  <c r="O53" i="1"/>
  <c r="O52" i="1" s="1"/>
  <c r="M50" i="1"/>
  <c r="Q20" i="1"/>
  <c r="R34" i="1"/>
  <c r="T34" i="1" s="1"/>
  <c r="M98" i="1"/>
  <c r="Q107" i="1"/>
  <c r="I441" i="1"/>
  <c r="K441" i="1"/>
  <c r="L441" i="1"/>
  <c r="Q204" i="1" l="1"/>
  <c r="Q193" i="1" s="1"/>
  <c r="Q250" i="1" s="1"/>
  <c r="Q258" i="1" s="1"/>
  <c r="R205" i="1"/>
  <c r="R55" i="1"/>
  <c r="Q53" i="1"/>
  <c r="I79" i="1"/>
  <c r="I66" i="1"/>
  <c r="M77" i="1"/>
  <c r="M44" i="1" l="1"/>
  <c r="Q52" i="1"/>
  <c r="Q50" i="1" s="1"/>
  <c r="Q44" i="1"/>
  <c r="K384" i="1"/>
  <c r="K383" i="1" s="1"/>
  <c r="Q35" i="1" l="1"/>
  <c r="Q83" i="1" s="1"/>
  <c r="Q92" i="1"/>
  <c r="Q126" i="1"/>
  <c r="M126" i="1"/>
  <c r="I195" i="1" l="1"/>
  <c r="R169" i="1" l="1"/>
  <c r="O171" i="1"/>
  <c r="R171" i="1"/>
  <c r="R109" i="1"/>
  <c r="L384" i="1" l="1"/>
  <c r="T248" i="1"/>
  <c r="S200" i="1"/>
  <c r="S196" i="1"/>
  <c r="S192" i="1"/>
  <c r="S184" i="1"/>
  <c r="T163" i="1"/>
  <c r="T22" i="1" l="1"/>
  <c r="U22" i="1"/>
  <c r="T23" i="1"/>
  <c r="U23" i="1"/>
  <c r="T24" i="1"/>
  <c r="U24" i="1"/>
  <c r="T25" i="1"/>
  <c r="U25" i="1"/>
  <c r="T26" i="1"/>
  <c r="U26" i="1"/>
  <c r="T27" i="1"/>
  <c r="U27" i="1"/>
  <c r="T28" i="1"/>
  <c r="U28" i="1"/>
  <c r="T30" i="1"/>
  <c r="U30" i="1"/>
  <c r="T32" i="1"/>
  <c r="U32" i="1"/>
  <c r="T33" i="1"/>
  <c r="U33" i="1"/>
  <c r="T37" i="1"/>
  <c r="T38" i="1"/>
  <c r="T39" i="1"/>
  <c r="T40" i="1"/>
  <c r="T41" i="1"/>
  <c r="T42" i="1"/>
  <c r="T43" i="1"/>
  <c r="T45" i="1"/>
  <c r="T47" i="1"/>
  <c r="T48" i="1"/>
  <c r="T54" i="1"/>
  <c r="T56" i="1"/>
  <c r="T58" i="1"/>
  <c r="T62" i="1"/>
  <c r="T74" i="1"/>
  <c r="T78" i="1"/>
  <c r="T60" i="1" l="1"/>
  <c r="T68" i="1"/>
  <c r="T51" i="1"/>
  <c r="T57" i="1"/>
  <c r="T69" i="1"/>
  <c r="T71" i="1"/>
  <c r="T70" i="1" l="1"/>
  <c r="R49" i="1" l="1"/>
  <c r="S204" i="1" l="1"/>
  <c r="T104" i="1"/>
  <c r="T77" i="1"/>
  <c r="T63" i="1"/>
  <c r="R46" i="1"/>
  <c r="R31" i="1"/>
  <c r="T361" i="1" l="1"/>
  <c r="T114" i="1"/>
  <c r="T80" i="1"/>
  <c r="T64" i="1"/>
  <c r="T29" i="1"/>
  <c r="T208" i="1"/>
  <c r="T207" i="1"/>
  <c r="T206" i="1"/>
  <c r="T146" i="1"/>
  <c r="T108" i="1"/>
  <c r="T65" i="1"/>
  <c r="T61" i="1"/>
  <c r="T202" i="1"/>
  <c r="T196" i="1"/>
  <c r="T184" i="1"/>
  <c r="T209" i="1"/>
  <c r="T203" i="1"/>
  <c r="T200" i="1"/>
  <c r="T164" i="1"/>
  <c r="T103" i="1"/>
  <c r="T73" i="1"/>
  <c r="T192" i="1" l="1"/>
  <c r="T141" i="1"/>
  <c r="T112" i="1"/>
  <c r="T109" i="1"/>
  <c r="R204" i="1" l="1"/>
  <c r="T205" i="1"/>
  <c r="S171" i="1"/>
  <c r="S169" i="1"/>
  <c r="S195" i="1" l="1"/>
  <c r="S193" i="1" s="1"/>
  <c r="R195" i="1"/>
  <c r="O195" i="1"/>
  <c r="O193" i="1" s="1"/>
  <c r="S189" i="1"/>
  <c r="R189" i="1"/>
  <c r="S186" i="1"/>
  <c r="R186" i="1"/>
  <c r="S176" i="1"/>
  <c r="R176" i="1"/>
  <c r="O189" i="1"/>
  <c r="O186" i="1"/>
  <c r="O176" i="1"/>
  <c r="S132" i="1"/>
  <c r="O132" i="1"/>
  <c r="S111" i="1"/>
  <c r="S107" i="1" s="1"/>
  <c r="R111" i="1"/>
  <c r="R107" i="1" s="1"/>
  <c r="S102" i="1"/>
  <c r="R102" i="1"/>
  <c r="R99" i="1" s="1"/>
  <c r="S97" i="1"/>
  <c r="O111" i="1"/>
  <c r="O107" i="1" s="1"/>
  <c r="T257" i="1"/>
  <c r="T256" i="1"/>
  <c r="T255" i="1"/>
  <c r="T253" i="1"/>
  <c r="T249" i="1"/>
  <c r="T247" i="1"/>
  <c r="T246" i="1"/>
  <c r="T245" i="1"/>
  <c r="T242" i="1"/>
  <c r="T241" i="1"/>
  <c r="T240" i="1"/>
  <c r="T239" i="1"/>
  <c r="T238" i="1"/>
  <c r="T237" i="1"/>
  <c r="T236" i="1"/>
  <c r="T235" i="1"/>
  <c r="T234" i="1"/>
  <c r="T233" i="1"/>
  <c r="T231" i="1"/>
  <c r="T229" i="1"/>
  <c r="T228" i="1"/>
  <c r="T227" i="1"/>
  <c r="T226" i="1"/>
  <c r="T225" i="1"/>
  <c r="T224" i="1"/>
  <c r="T223" i="1"/>
  <c r="T222" i="1"/>
  <c r="T220" i="1"/>
  <c r="T217" i="1"/>
  <c r="T216" i="1"/>
  <c r="T215" i="1"/>
  <c r="T212" i="1"/>
  <c r="T204" i="1"/>
  <c r="T201" i="1"/>
  <c r="T199" i="1"/>
  <c r="T198" i="1"/>
  <c r="T197" i="1"/>
  <c r="T194" i="1"/>
  <c r="T191" i="1"/>
  <c r="T190" i="1"/>
  <c r="T188" i="1"/>
  <c r="T187" i="1"/>
  <c r="T185" i="1"/>
  <c r="T183" i="1"/>
  <c r="T182" i="1"/>
  <c r="T181" i="1"/>
  <c r="T180" i="1"/>
  <c r="T179" i="1"/>
  <c r="T178" i="1"/>
  <c r="T177" i="1"/>
  <c r="T172" i="1"/>
  <c r="T171" i="1" s="1"/>
  <c r="T170" i="1"/>
  <c r="T169" i="1" s="1"/>
  <c r="T166" i="1"/>
  <c r="T165" i="1"/>
  <c r="T160" i="1"/>
  <c r="T159" i="1"/>
  <c r="T158" i="1"/>
  <c r="T157" i="1"/>
  <c r="T155" i="1"/>
  <c r="T154" i="1"/>
  <c r="T153" i="1"/>
  <c r="T152" i="1"/>
  <c r="T151" i="1"/>
  <c r="T150" i="1"/>
  <c r="T149" i="1"/>
  <c r="T148" i="1"/>
  <c r="T145" i="1"/>
  <c r="T144" i="1"/>
  <c r="T143" i="1"/>
  <c r="T142" i="1"/>
  <c r="T140" i="1"/>
  <c r="T139" i="1"/>
  <c r="T138" i="1"/>
  <c r="T137" i="1"/>
  <c r="T136" i="1"/>
  <c r="T135" i="1"/>
  <c r="T134" i="1"/>
  <c r="T133" i="1"/>
  <c r="T130" i="1"/>
  <c r="T129" i="1"/>
  <c r="T128" i="1"/>
  <c r="T125" i="1"/>
  <c r="T124" i="1"/>
  <c r="T123" i="1"/>
  <c r="T122" i="1"/>
  <c r="T121" i="1"/>
  <c r="T120" i="1"/>
  <c r="T119" i="1"/>
  <c r="T118" i="1"/>
  <c r="T116" i="1"/>
  <c r="T115" i="1"/>
  <c r="T101" i="1"/>
  <c r="T100" i="1"/>
  <c r="T82" i="1"/>
  <c r="T81" i="1"/>
  <c r="T5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5" i="1"/>
  <c r="T414" i="1"/>
  <c r="T413" i="1"/>
  <c r="T412" i="1"/>
  <c r="T411" i="1"/>
  <c r="T410" i="1"/>
  <c r="T409" i="1"/>
  <c r="T406" i="1"/>
  <c r="T405" i="1"/>
  <c r="T404" i="1"/>
  <c r="T403" i="1"/>
  <c r="T402" i="1"/>
  <c r="T401" i="1"/>
  <c r="T400" i="1"/>
  <c r="T399" i="1"/>
  <c r="T398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U376" i="1"/>
  <c r="T376" i="1"/>
  <c r="U375" i="1"/>
  <c r="T375" i="1"/>
  <c r="U374" i="1"/>
  <c r="T374" i="1"/>
  <c r="U373" i="1"/>
  <c r="T373" i="1"/>
  <c r="U372" i="1"/>
  <c r="T372" i="1"/>
  <c r="U371" i="1"/>
  <c r="T371" i="1"/>
  <c r="U370" i="1"/>
  <c r="T370" i="1"/>
  <c r="U369" i="1"/>
  <c r="T369" i="1"/>
  <c r="U368" i="1"/>
  <c r="T368" i="1"/>
  <c r="U367" i="1"/>
  <c r="T367" i="1"/>
  <c r="U366" i="1"/>
  <c r="T366" i="1"/>
  <c r="U364" i="1"/>
  <c r="T364" i="1"/>
  <c r="U363" i="1"/>
  <c r="T363" i="1"/>
  <c r="U362" i="1"/>
  <c r="T362" i="1"/>
  <c r="S79" i="1"/>
  <c r="S76" i="1"/>
  <c r="S75" i="1" s="1"/>
  <c r="S72" i="1"/>
  <c r="S66" i="1"/>
  <c r="O79" i="1"/>
  <c r="O72" i="1"/>
  <c r="O66" i="1"/>
  <c r="U66" i="1" s="1"/>
  <c r="S53" i="1"/>
  <c r="S52" i="1" s="1"/>
  <c r="S50" i="1" s="1"/>
  <c r="O50" i="1"/>
  <c r="U379" i="1"/>
  <c r="T379" i="1"/>
  <c r="O380" i="1"/>
  <c r="N380" i="1"/>
  <c r="O379" i="1"/>
  <c r="N379" i="1"/>
  <c r="N378" i="1"/>
  <c r="O244" i="1"/>
  <c r="O232" i="1"/>
  <c r="O230" i="1" s="1"/>
  <c r="O214" i="1"/>
  <c r="O213" i="1" s="1"/>
  <c r="O211" i="1" s="1"/>
  <c r="O96" i="1"/>
  <c r="O95" i="1"/>
  <c r="O93" i="1"/>
  <c r="O127" i="1" s="1"/>
  <c r="O91" i="1"/>
  <c r="O90" i="1"/>
  <c r="O89" i="1"/>
  <c r="O88" i="1"/>
  <c r="O87" i="1"/>
  <c r="O86" i="1"/>
  <c r="O85" i="1"/>
  <c r="O59" i="1"/>
  <c r="O36" i="1"/>
  <c r="O21" i="1"/>
  <c r="O20" i="1" s="1"/>
  <c r="M380" i="1"/>
  <c r="L380" i="1"/>
  <c r="M379" i="1"/>
  <c r="L379" i="1"/>
  <c r="L378" i="1"/>
  <c r="M244" i="1"/>
  <c r="M232" i="1"/>
  <c r="M230" i="1" s="1"/>
  <c r="M214" i="1"/>
  <c r="M213" i="1" s="1"/>
  <c r="M211" i="1" s="1"/>
  <c r="M189" i="1"/>
  <c r="M186" i="1"/>
  <c r="M176" i="1"/>
  <c r="O106" i="1"/>
  <c r="O105" i="1"/>
  <c r="Q106" i="1" l="1"/>
  <c r="S106" i="1" s="1"/>
  <c r="Q105" i="1"/>
  <c r="Q99" i="1" s="1"/>
  <c r="Q98" i="1" s="1"/>
  <c r="Q117" i="1" s="1"/>
  <c r="O44" i="1"/>
  <c r="U44" i="1" s="1"/>
  <c r="M384" i="1"/>
  <c r="R98" i="1"/>
  <c r="O175" i="1"/>
  <c r="T31" i="1"/>
  <c r="L383" i="1"/>
  <c r="S175" i="1"/>
  <c r="O84" i="1"/>
  <c r="R175" i="1"/>
  <c r="O99" i="1"/>
  <c r="O98" i="1" s="1"/>
  <c r="O243" i="1"/>
  <c r="O254" i="1" s="1"/>
  <c r="O384" i="1"/>
  <c r="U384" i="1" s="1"/>
  <c r="M243" i="1"/>
  <c r="O94" i="1"/>
  <c r="M383" i="1"/>
  <c r="Q168" i="1" l="1"/>
  <c r="Q173" i="1" s="1"/>
  <c r="Q147" i="1"/>
  <c r="Q131" i="1"/>
  <c r="S105" i="1"/>
  <c r="S99" i="1" s="1"/>
  <c r="S98" i="1" s="1"/>
  <c r="O92" i="1"/>
  <c r="U92" i="1" s="1"/>
  <c r="O126" i="1"/>
  <c r="U126" i="1" s="1"/>
  <c r="M219" i="1"/>
  <c r="M254" i="1"/>
  <c r="O383" i="1"/>
  <c r="U383" i="1" s="1"/>
  <c r="O163" i="1" l="1"/>
  <c r="U163" i="1" s="1"/>
  <c r="P221" i="1"/>
  <c r="T221" i="1" s="1"/>
  <c r="M218" i="1"/>
  <c r="O382" i="1"/>
  <c r="T380" i="1"/>
  <c r="U380" i="1"/>
  <c r="I380" i="1"/>
  <c r="K380" i="1"/>
  <c r="P380" i="1"/>
  <c r="Q380" i="1"/>
  <c r="R380" i="1"/>
  <c r="S380" i="1"/>
  <c r="H380" i="1"/>
  <c r="C380" i="1"/>
  <c r="A380" i="1"/>
  <c r="P379" i="1"/>
  <c r="Q379" i="1"/>
  <c r="R379" i="1"/>
  <c r="S379" i="1"/>
  <c r="P378" i="1"/>
  <c r="R378" i="1"/>
  <c r="I379" i="1"/>
  <c r="K379" i="1"/>
  <c r="I378" i="1"/>
  <c r="J378" i="1"/>
  <c r="O381" i="1" l="1"/>
  <c r="M251" i="1"/>
  <c r="M252" i="1"/>
  <c r="O218" i="1" l="1"/>
  <c r="O251" i="1" s="1"/>
  <c r="O252" i="1" s="1"/>
  <c r="S244" i="1"/>
  <c r="S232" i="1"/>
  <c r="S230" i="1" s="1"/>
  <c r="S214" i="1"/>
  <c r="S213" i="1" s="1"/>
  <c r="S211" i="1" s="1"/>
  <c r="S156" i="1"/>
  <c r="S243" i="1" l="1"/>
  <c r="S254" i="1" s="1"/>
  <c r="S46" i="1" l="1"/>
  <c r="T110" i="1" l="1"/>
  <c r="T106" i="1"/>
  <c r="T113" i="1"/>
  <c r="R66" i="1" l="1"/>
  <c r="T66" i="1" s="1"/>
  <c r="T105" i="1"/>
  <c r="R214" i="1" l="1"/>
  <c r="R213" i="1" s="1"/>
  <c r="R211" i="1" s="1"/>
  <c r="S96" i="1"/>
  <c r="R96" i="1"/>
  <c r="S95" i="1"/>
  <c r="R95" i="1"/>
  <c r="S93" i="1"/>
  <c r="S127" i="1" s="1"/>
  <c r="S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59" i="1"/>
  <c r="T46" i="1"/>
  <c r="S36" i="1"/>
  <c r="S35" i="1" s="1"/>
  <c r="R36" i="1"/>
  <c r="S31" i="1"/>
  <c r="S21" i="1"/>
  <c r="S20" i="1" s="1"/>
  <c r="R21" i="1"/>
  <c r="R20" i="1" s="1"/>
  <c r="T189" i="1"/>
  <c r="T176" i="1"/>
  <c r="T89" i="1"/>
  <c r="T20" i="1" l="1"/>
  <c r="T88" i="1"/>
  <c r="U21" i="1"/>
  <c r="T21" i="1"/>
  <c r="U31" i="1"/>
  <c r="T86" i="1"/>
  <c r="T96" i="1"/>
  <c r="T95" i="1"/>
  <c r="T85" i="1"/>
  <c r="T214" i="1"/>
  <c r="T90" i="1"/>
  <c r="T87" i="1"/>
  <c r="T91" i="1"/>
  <c r="T36" i="1"/>
  <c r="T186" i="1"/>
  <c r="S218" i="1"/>
  <c r="S383" i="1"/>
  <c r="R384" i="1"/>
  <c r="S94" i="1"/>
  <c r="R84" i="1"/>
  <c r="S84" i="1"/>
  <c r="R94" i="1"/>
  <c r="S83" i="1"/>
  <c r="S117" i="1" s="1"/>
  <c r="S131" i="1" s="1"/>
  <c r="R244" i="1"/>
  <c r="R243" i="1" s="1"/>
  <c r="S384" i="1" l="1"/>
  <c r="S251" i="1"/>
  <c r="U218" i="1"/>
  <c r="S162" i="1"/>
  <c r="T397" i="1"/>
  <c r="S168" i="1"/>
  <c r="S173" i="1" s="1"/>
  <c r="T84" i="1"/>
  <c r="T94" i="1"/>
  <c r="T213" i="1"/>
  <c r="R93" i="1"/>
  <c r="T102" i="1"/>
  <c r="M195" i="1"/>
  <c r="M175" i="1"/>
  <c r="R383" i="1"/>
  <c r="R219" i="1" s="1"/>
  <c r="R218" i="1" s="1"/>
  <c r="R251" i="1" s="1"/>
  <c r="T99" i="1"/>
  <c r="R232" i="1"/>
  <c r="R230" i="1" s="1"/>
  <c r="R254" i="1" s="1"/>
  <c r="S252" i="1" l="1"/>
  <c r="U252" i="1" s="1"/>
  <c r="S258" i="1"/>
  <c r="U251" i="1"/>
  <c r="R382" i="1"/>
  <c r="R381" i="1" s="1"/>
  <c r="R252" i="1"/>
  <c r="T211" i="1"/>
  <c r="T232" i="1"/>
  <c r="R127" i="1"/>
  <c r="T127" i="1" s="1"/>
  <c r="T93" i="1"/>
  <c r="O250" i="1"/>
  <c r="O258" i="1" s="1"/>
  <c r="M193" i="1"/>
  <c r="S147" i="1"/>
  <c r="S161" i="1" s="1"/>
  <c r="R59" i="1"/>
  <c r="R53" i="1"/>
  <c r="T244" i="1"/>
  <c r="S260" i="1" l="1"/>
  <c r="U260" i="1" s="1"/>
  <c r="U258" i="1"/>
  <c r="T259" i="1"/>
  <c r="R52" i="1"/>
  <c r="R50" i="1" s="1"/>
  <c r="T230" i="1"/>
  <c r="M250" i="1"/>
  <c r="T195" i="1"/>
  <c r="T384" i="1"/>
  <c r="T175" i="1"/>
  <c r="T111" i="1"/>
  <c r="T53" i="1"/>
  <c r="T107" i="1"/>
  <c r="T59" i="1"/>
  <c r="S250" i="1"/>
  <c r="T243" i="1"/>
  <c r="R79" i="1"/>
  <c r="T79" i="1" s="1"/>
  <c r="R72" i="1"/>
  <c r="T72" i="1" s="1"/>
  <c r="R44" i="1" l="1"/>
  <c r="T383" i="1"/>
  <c r="T254" i="1"/>
  <c r="M258" i="1"/>
  <c r="T50" i="1"/>
  <c r="T52" i="1"/>
  <c r="T219" i="1"/>
  <c r="T98" i="1"/>
  <c r="M260" i="1" l="1"/>
  <c r="R126" i="1"/>
  <c r="T44" i="1"/>
  <c r="T162" i="1"/>
  <c r="O259" i="1" l="1"/>
  <c r="O260" i="1" s="1"/>
  <c r="Q259" i="1" s="1"/>
  <c r="Q260" i="1" s="1"/>
  <c r="R259" i="1" s="1"/>
  <c r="T126" i="1"/>
  <c r="T218" i="1"/>
  <c r="T251" i="1" l="1"/>
  <c r="T252" i="1"/>
  <c r="T156" i="1" l="1"/>
  <c r="R132" i="1" l="1"/>
  <c r="T132" i="1" l="1"/>
  <c r="R193" i="1" l="1"/>
  <c r="R250" i="1" s="1"/>
  <c r="R258" i="1" s="1"/>
  <c r="T193" i="1" l="1"/>
  <c r="T258" i="1"/>
  <c r="T250" i="1"/>
  <c r="T210" i="1"/>
  <c r="R35" i="1"/>
  <c r="T97" i="1"/>
  <c r="R75" i="1"/>
  <c r="T49" i="1"/>
  <c r="T76" i="1" l="1"/>
  <c r="T75" i="1"/>
  <c r="R260" i="1"/>
  <c r="T260" i="1" s="1"/>
  <c r="R83" i="1"/>
  <c r="T35" i="1"/>
  <c r="R117" i="1" l="1"/>
  <c r="R92" i="1"/>
  <c r="T92" i="1" s="1"/>
  <c r="R147" i="1"/>
  <c r="R161" i="1" s="1"/>
  <c r="R131" i="1"/>
  <c r="T131" i="1" s="1"/>
  <c r="T83" i="1"/>
  <c r="R168" i="1" l="1"/>
  <c r="R173" i="1" s="1"/>
  <c r="T173" i="1" s="1"/>
  <c r="T117" i="1"/>
  <c r="T168" i="1" s="1"/>
  <c r="T161" i="1" l="1"/>
  <c r="T147" i="1"/>
  <c r="M75" i="1" l="1"/>
  <c r="M35" i="1"/>
  <c r="M83" i="1" l="1"/>
  <c r="M117" i="1"/>
  <c r="M92" i="1" l="1"/>
  <c r="M147" i="1"/>
  <c r="M131" i="1"/>
  <c r="M168" i="1"/>
  <c r="M173" i="1" l="1"/>
  <c r="O75" i="1"/>
  <c r="O49" i="1"/>
  <c r="O35" i="1"/>
  <c r="U35" i="1" s="1"/>
  <c r="O83" i="1" l="1"/>
  <c r="U83" i="1" s="1"/>
  <c r="O117" i="1" l="1"/>
  <c r="O131" i="1" l="1"/>
  <c r="U131" i="1" s="1"/>
  <c r="U117" i="1"/>
  <c r="O147" i="1"/>
  <c r="O168" i="1"/>
  <c r="O173" i="1" l="1"/>
  <c r="U173" i="1" s="1"/>
  <c r="U168" i="1"/>
  <c r="O161" i="1"/>
  <c r="U161" i="1" s="1"/>
  <c r="U147" i="1"/>
  <c r="O162" i="1"/>
  <c r="U162" i="1" s="1"/>
  <c r="M162" i="1"/>
  <c r="S408" i="1"/>
  <c r="S382" i="1" s="1"/>
  <c r="S381" i="1" s="1"/>
  <c r="K382" i="1"/>
  <c r="K381" i="1" s="1"/>
  <c r="P408" i="1"/>
  <c r="P382" i="1" s="1"/>
  <c r="P381" i="1" s="1"/>
  <c r="U408" i="1"/>
  <c r="T408" i="1" l="1"/>
  <c r="M382" i="1"/>
  <c r="M381" i="1" s="1"/>
  <c r="U381" i="1" s="1"/>
  <c r="L382" i="1"/>
  <c r="U382" i="1" l="1"/>
  <c r="T382" i="1"/>
  <c r="L381" i="1"/>
  <c r="T381" i="1" s="1"/>
</calcChain>
</file>

<file path=xl/sharedStrings.xml><?xml version="1.0" encoding="utf-8"?>
<sst xmlns="http://schemas.openxmlformats.org/spreadsheetml/2006/main" count="1516" uniqueCount="728">
  <si>
    <t>полное наименование субъекта электроэнергетики</t>
  </si>
  <si>
    <t>Субъект Российской Федерации: Ставропольский край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</si>
  <si>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</si>
  <si>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</si>
  <si>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</si>
  <si>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</si>
  <si>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</si>
  <si>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 xml:space="preserve">План </t>
  </si>
  <si>
    <t>Предложение по корректировке утвержденного плана</t>
  </si>
  <si>
    <t>План</t>
  </si>
  <si>
    <t>I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</si>
  <si>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</si>
  <si>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</si>
  <si>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</si>
  <si>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</si>
  <si>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</si>
  <si>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</si>
  <si>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</si>
  <si>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</si>
  <si>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</si>
  <si>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</si>
  <si>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</si>
  <si>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</si>
  <si>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</si>
  <si>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</si>
  <si>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</si>
  <si>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</si>
  <si>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</si>
  <si>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</si>
  <si>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</si>
  <si>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</si>
  <si>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</si>
  <si>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</si>
  <si>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</si>
  <si>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</si>
  <si>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</si>
  <si>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</si>
  <si>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</si>
  <si>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</si>
  <si>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</si>
  <si>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</si>
  <si>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</si>
  <si>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</si>
  <si>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</si>
  <si>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</si>
  <si>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</si>
  <si>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</si>
  <si>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</si>
  <si>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</si>
  <si>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</si>
  <si>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</si>
  <si>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</si>
  <si>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</si>
  <si>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</si>
  <si>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</si>
  <si>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</si>
  <si>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</si>
  <si>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</si>
  <si>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</si>
  <si>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</si>
  <si>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</si>
  <si>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</si>
  <si>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</si>
  <si>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</si>
  <si>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</si>
  <si>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</si>
  <si>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</si>
  <si>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</si>
  <si>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</si>
  <si>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</si>
  <si>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</si>
  <si>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</si>
  <si>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</si>
  <si>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</si>
  <si>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</si>
  <si>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</si>
  <si>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</si>
  <si>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</si>
  <si>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</si>
  <si>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</si>
  <si>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</si>
  <si>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</si>
  <si>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</si>
  <si>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</si>
  <si>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</si>
  <si>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</si>
  <si>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</si>
  <si>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</si>
  <si>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</si>
  <si>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</si>
  <si>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</si>
  <si>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</si>
  <si>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</si>
  <si>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</si>
  <si>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</si>
  <si>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</si>
  <si>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</si>
  <si>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</si>
  <si>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</si>
  <si>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</si>
  <si>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</si>
  <si>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</si>
  <si>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</si>
  <si>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</si>
  <si>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</si>
  <si>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</si>
  <si>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</si>
  <si>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</si>
  <si>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</si>
  <si>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</si>
  <si>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</si>
  <si>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</si>
  <si>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</si>
  <si>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</si>
  <si>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</si>
  <si>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</si>
  <si>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</si>
  <si>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</si>
  <si>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</si>
  <si>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</si>
  <si>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</si>
  <si>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</si>
  <si>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</si>
  <si>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</si>
  <si>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</si>
  <si>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</si>
  <si>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</si>
  <si>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</si>
  <si>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</si>
  <si>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</si>
  <si>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</si>
  <si>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</si>
  <si>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</si>
  <si>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</si>
  <si>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</si>
  <si>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</si>
  <si>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</si>
  <si>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</si>
  <si>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</si>
  <si>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</si>
  <si>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</si>
  <si>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</si>
  <si>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</si>
  <si>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</si>
  <si>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</si>
  <si>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</si>
  <si>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</si>
  <si>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</si>
  <si>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</si>
  <si>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</si>
  <si>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</si>
  <si>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</si>
  <si>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</si>
  <si>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</si>
  <si>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</si>
  <si>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</si>
  <si>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</si>
  <si>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</si>
  <si>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</si>
  <si>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</si>
  <si>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</si>
  <si>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</si>
  <si>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</si>
  <si>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</si>
  <si>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</si>
  <si>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</si>
  <si>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</si>
  <si>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</si>
  <si>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</si>
  <si>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</si>
  <si>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</si>
  <si>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</si>
  <si>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</si>
  <si>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</si>
  <si>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</si>
  <si>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</si>
  <si>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</si>
  <si>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</si>
  <si>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</si>
  <si>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</si>
  <si>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</si>
  <si>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</si>
  <si>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</si>
  <si>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</si>
  <si>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</si>
  <si>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</si>
  <si>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</si>
  <si>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</si>
  <si>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</si>
  <si>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</si>
  <si>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</si>
  <si>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</si>
  <si>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</si>
  <si>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</si>
  <si>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</si>
  <si>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</si>
  <si>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</si>
  <si>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</si>
  <si>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</si>
  <si>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</si>
  <si>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</si>
  <si>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</si>
  <si>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</si>
  <si>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</si>
  <si>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</si>
  <si>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</si>
  <si>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</si>
  <si>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</si>
  <si>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</si>
  <si>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</si>
  <si>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</si>
  <si>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</si>
  <si>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</si>
  <si>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</si>
  <si>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</si>
  <si>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</si>
  <si>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</si>
  <si>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</si>
  <si>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</si>
  <si>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</si>
  <si>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</si>
  <si>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</si>
  <si>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</si>
  <si>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</si>
  <si>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</si>
  <si>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</si>
  <si>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</si>
  <si>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</si>
  <si>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</si>
  <si>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</si>
  <si>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</si>
  <si>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</si>
  <si>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</si>
  <si>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</si>
  <si>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</si>
  <si>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</si>
  <si>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</si>
  <si>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</si>
  <si>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</si>
  <si>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</si>
  <si>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</si>
  <si>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</si>
  <si>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</si>
  <si>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</si>
  <si>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</si>
  <si>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</si>
  <si>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</si>
  <si>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</si>
  <si>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</si>
  <si>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</si>
  <si>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</si>
  <si>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</si>
  <si>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</si>
  <si>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</si>
  <si>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</si>
  <si>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</si>
  <si>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</si>
  <si>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</si>
  <si>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</si>
  <si>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</si>
  <si>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</si>
  <si>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</si>
  <si>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</si>
  <si>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</si>
  <si>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</si>
  <si>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</si>
  <si>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</si>
  <si>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</si>
  <si>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</si>
  <si>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</si>
  <si>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</si>
  <si>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</si>
  <si>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</si>
  <si>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</si>
  <si>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</si>
  <si>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</si>
  <si>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</si>
  <si>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</si>
  <si>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</si>
  <si>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</si>
  <si>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</si>
  <si>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</si>
  <si>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</si>
  <si>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</si>
  <si>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</si>
  <si>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</si>
  <si>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</si>
  <si>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</si>
  <si>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</si>
  <si>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</si>
  <si>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</si>
  <si>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</si>
  <si>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</si>
  <si>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</si>
  <si>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</si>
  <si>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</si>
  <si>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</si>
  <si>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</si>
  <si>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</si>
  <si>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</si>
  <si>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</si>
  <si>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</si>
  <si>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</si>
  <si>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</si>
  <si>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</si>
  <si>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</si>
  <si>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</si>
  <si>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</si>
  <si>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</si>
  <si>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</si>
  <si>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</si>
  <si>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</si>
  <si>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</si>
  <si>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</si>
  <si>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</si>
  <si>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</si>
  <si>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</si>
  <si>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</si>
  <si>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</si>
  <si>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</si>
  <si>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</si>
  <si>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</si>
  <si>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</si>
  <si>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</si>
  <si>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</si>
  <si>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</si>
  <si>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</si>
  <si>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</si>
  <si>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</si>
  <si>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</si>
  <si>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</si>
  <si>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</si>
  <si>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</si>
  <si>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</si>
  <si>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</si>
  <si>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</si>
  <si>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</si>
  <si>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</si>
  <si>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</si>
  <si>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</si>
  <si>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</si>
  <si>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</si>
  <si>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</si>
  <si>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</si>
  <si>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</si>
  <si>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</si>
  <si>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</si>
  <si>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</si>
  <si>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</si>
  <si>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</si>
  <si>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</si>
  <si>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</si>
  <si>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</si>
  <si>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</si>
  <si>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</si>
  <si>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</si>
  <si>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</si>
  <si>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</si>
  <si>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</si>
  <si>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</si>
  <si>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</si>
  <si>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</si>
  <si>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</si>
  <si>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</si>
  <si>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</si>
  <si>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</si>
  <si>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</si>
  <si>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</si>
  <si>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</si>
  <si>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</si>
  <si>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</si>
  <si>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</si>
  <si>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</si>
  <si>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</si>
  <si>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</si>
  <si>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</si>
  <si>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</si>
  <si>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</si>
  <si>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</si>
  <si>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</si>
  <si>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</si>
  <si>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</si>
  <si>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</si>
  <si>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</si>
  <si>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</si>
  <si>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</si>
  <si>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</si>
  <si>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</si>
  <si>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</si>
  <si>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</si>
  <si>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</si>
  <si>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</si>
  <si>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</si>
  <si>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</si>
  <si>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</si>
  <si>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</si>
  <si>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</si>
  <si>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</si>
  <si>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</si>
  <si>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</si>
  <si>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</si>
  <si>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</si>
  <si>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</si>
  <si>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</si>
  <si>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</si>
  <si>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</si>
  <si>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</si>
  <si>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</si>
  <si>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</si>
  <si>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</si>
  <si>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</si>
  <si>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</si>
  <si>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</si>
  <si>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</si>
  <si>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</si>
  <si>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</si>
  <si>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</si>
  <si>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</si>
  <si>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</si>
  <si>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</si>
  <si>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</si>
  <si>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</si>
  <si>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</si>
  <si>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</si>
  <si>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</si>
  <si>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</si>
  <si>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</si>
  <si>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</si>
  <si>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</si>
  <si>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</si>
  <si>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</si>
  <si>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</si>
  <si>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</si>
  <si>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</si>
  <si>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</si>
  <si>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</si>
  <si>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</si>
  <si>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</si>
  <si>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</si>
  <si>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</si>
  <si>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</si>
  <si>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</si>
  <si>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</si>
  <si>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</si>
  <si>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</si>
  <si>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</si>
  <si>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</si>
  <si>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</si>
  <si>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</si>
  <si>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</si>
  <si>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</si>
  <si>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</si>
  <si>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</si>
  <si>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</si>
  <si>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</si>
  <si>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</si>
  <si>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</si>
  <si>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</si>
  <si>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</si>
  <si>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</si>
  <si>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</si>
  <si>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</si>
  <si>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</si>
  <si>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</si>
  <si>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</si>
  <si>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</si>
  <si>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</si>
  <si>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</si>
  <si>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</si>
  <si>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</si>
  <si>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</si>
  <si>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</si>
  <si>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</si>
  <si>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</si>
  <si>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</si>
  <si>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</si>
  <si>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</si>
  <si>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</si>
  <si>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</si>
  <si>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</si>
  <si>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</si>
  <si>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</si>
  <si>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</si>
  <si>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</si>
  <si>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</si>
  <si>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</si>
  <si>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</si>
  <si>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</si>
  <si>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</si>
  <si>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</si>
  <si>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</si>
  <si>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</si>
  <si>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</si>
  <si>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</si>
  <si>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</si>
  <si>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</si>
  <si>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</si>
  <si>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</si>
  <si>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</si>
  <si>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</si>
  <si>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</si>
  <si>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</si>
  <si>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</si>
  <si>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</si>
  <si>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</si>
  <si>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</si>
  <si>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</si>
  <si>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</si>
  <si>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</si>
  <si>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</si>
  <si>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</si>
  <si>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</si>
  <si>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</si>
  <si>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</si>
  <si>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</si>
  <si>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</si>
  <si>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</si>
  <si>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</si>
  <si>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</si>
  <si>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</si>
  <si>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</si>
  <si>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</si>
  <si>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</si>
  <si>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</si>
  <si>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</si>
  <si>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</si>
  <si>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</si>
  <si>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</si>
  <si>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</si>
  <si>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</si>
  <si>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</si>
  <si>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</si>
  <si>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</si>
  <si>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</si>
  <si>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</si>
  <si>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</si>
  <si>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</si>
  <si>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</si>
  <si>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</si>
  <si>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</si>
  <si>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</si>
  <si>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</si>
  <si>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</si>
  <si>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</si>
  <si>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</si>
  <si>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</si>
  <si>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</si>
  <si>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</si>
  <si>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</si>
  <si>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</si>
  <si>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</si>
  <si>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</si>
  <si>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</si>
  <si>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</si>
  <si>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</si>
  <si>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</si>
  <si>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</si>
  <si>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</si>
  <si>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</si>
  <si>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</si>
  <si>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</si>
  <si>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</si>
  <si>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</si>
  <si>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</si>
  <si>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</si>
  <si>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</si>
  <si>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</si>
  <si>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</si>
  <si>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</si>
  <si>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</si>
  <si>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</si>
  <si>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</si>
  <si>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</si>
  <si>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</si>
  <si>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</si>
  <si>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</si>
  <si>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</si>
  <si>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</si>
  <si>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</si>
  <si>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</si>
  <si>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</si>
  <si>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</si>
  <si>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</si>
  <si>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</si>
  <si>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</si>
  <si>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</si>
  <si>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</si>
  <si>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</si>
  <si>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</si>
  <si>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</si>
  <si>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</si>
  <si>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</si>
  <si>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</si>
  <si>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</si>
  <si>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</si>
  <si>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</si>
  <si>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</si>
  <si>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</si>
  <si>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</si>
  <si>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</si>
  <si>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</si>
  <si>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</si>
  <si>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</si>
  <si>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</si>
  <si>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</si>
  <si>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</si>
  <si>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</si>
  <si>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</si>
  <si>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</si>
  <si>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</si>
  <si>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</si>
  <si>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</si>
  <si>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</si>
  <si>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</si>
  <si>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</si>
  <si>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</si>
  <si>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</si>
  <si>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</si>
  <si>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</si>
  <si>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</si>
  <si>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</si>
  <si>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</si>
  <si>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</si>
  <si>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</si>
  <si>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</si>
  <si>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</si>
  <si>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</si>
  <si>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</si>
  <si>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</si>
  <si>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</si>
  <si>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</si>
  <si>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</si>
  <si>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</si>
  <si>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</si>
  <si>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</si>
  <si>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</si>
  <si>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</si>
  <si>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</si>
  <si>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</si>
  <si>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</si>
  <si>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</si>
  <si>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</si>
  <si>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</si>
  <si>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</si>
  <si>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</si>
  <si>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</si>
  <si>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</si>
  <si>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</si>
  <si>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</si>
  <si>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</si>
  <si>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</si>
  <si>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</si>
  <si>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</si>
  <si>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</si>
  <si>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</si>
  <si>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</si>
  <si>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</si>
  <si>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</si>
  <si>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</si>
  <si>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</si>
  <si>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</si>
  <si>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</si>
  <si>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</si>
  <si>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</si>
  <si>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</si>
  <si>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</si>
  <si>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</si>
  <si>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</si>
  <si>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2.4.1</t>
  </si>
  <si>
    <t>2.4.2</t>
  </si>
  <si>
    <t>2.4.3</t>
  </si>
  <si>
    <t>2.4.4</t>
  </si>
  <si>
    <t>2.4.5</t>
  </si>
  <si>
    <t>Амортизация обесценения основных средств и нематериальных активов</t>
  </si>
  <si>
    <t>Амортизация прав пользования активами</t>
  </si>
  <si>
    <t>Амортизация обесценения прав пользования активами</t>
  </si>
  <si>
    <t>Амортизация по капитализируемым ремонтам</t>
  </si>
  <si>
    <t>4.1.5</t>
  </si>
  <si>
    <t>4.1.6</t>
  </si>
  <si>
    <t>доходы от восстановления обесценения имущества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</si>
  <si>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</si>
  <si>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</si>
  <si>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</si>
  <si>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</si>
  <si>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</si>
  <si>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</si>
  <si>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4.2.6</t>
  </si>
  <si>
    <t>расходы по обесценению имущества</t>
  </si>
  <si>
    <t>расходы от переоценки финансовых активов</t>
  </si>
  <si>
    <t>23.2.10</t>
  </si>
  <si>
    <t>расчеты по обязательствам по аренде</t>
  </si>
  <si>
    <t>1.4.3</t>
  </si>
  <si>
    <t>1.4.4</t>
  </si>
  <si>
    <t>от реализации продукции и оказания услуг по регулируемым ценам (тарифам)</t>
  </si>
  <si>
    <t>прочие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</si>
  <si>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</si>
  <si>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</si>
  <si>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</si>
  <si>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</si>
  <si>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</si>
  <si>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19. Финансовый план субъекта электроэнергетики</t>
  </si>
  <si>
    <t>Раздел 1. Финансово-экономическая модель деятельности субъекта электроэнергетики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</si>
  <si>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</si>
  <si>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</si>
  <si>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</si>
  <si>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</si>
  <si>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>от 02.06.2023 № 923</t>
  </si>
  <si>
    <t>Постановления Правительства РФ</t>
  </si>
  <si>
    <t>Выручка от реализации товаров (работ, услуг) всего, в том числе:</t>
  </si>
  <si>
    <t>услуги инфраструктурных организаций</t>
  </si>
  <si>
    <t>Генеральный директор</t>
  </si>
  <si>
    <t>4.3</t>
  </si>
  <si>
    <t>4.4</t>
  </si>
  <si>
    <t>4.5</t>
  </si>
  <si>
    <t>4.6</t>
  </si>
  <si>
    <t>4.7</t>
  </si>
  <si>
    <t>4.8</t>
  </si>
  <si>
    <t>4.9</t>
  </si>
  <si>
    <t xml:space="preserve">Возврат налога на добавленную стоимость </t>
  </si>
  <si>
    <t>4.10</t>
  </si>
  <si>
    <t>4.11</t>
  </si>
  <si>
    <t>5.0</t>
  </si>
  <si>
    <t>6.0</t>
  </si>
  <si>
    <t>Год раскрытия (предоставления) информации: 2025 год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</si>
  <si>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</si>
  <si>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</si>
  <si>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</si>
  <si>
    <t>Инвестиционная программа Акционерного Общества "Горэлектросеть" г.Кисловодск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</si>
</sst>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9" fontId="2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5" fillId="0" borderId="0" xfId="0" applyFont="1"/>
    <xf numFmtId="49" fontId="2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1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vertical="center"/>
    </xf>
    <xf numFmtId="164" fontId="11" fillId="0" borderId="17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164" fontId="11" fillId="0" borderId="22" xfId="0" applyNumberFormat="1" applyFont="1" applyBorder="1" applyAlignment="1">
      <alignment horizontal="center" vertical="center"/>
    </xf>
    <xf numFmtId="164" fontId="11" fillId="0" borderId="23" xfId="0" applyNumberFormat="1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1" fontId="11" fillId="0" borderId="7" xfId="0" applyNumberFormat="1" applyFont="1" applyBorder="1" applyAlignment="1">
      <alignment horizontal="center" vertical="center" wrapText="1"/>
    </xf>
    <xf numFmtId="0" fontId="11" fillId="0" borderId="0" xfId="0" applyFont="1"/>
    <xf numFmtId="164" fontId="11" fillId="0" borderId="1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164" fontId="11" fillId="0" borderId="32" xfId="0" applyNumberFormat="1" applyFont="1" applyBorder="1" applyAlignment="1">
      <alignment horizontal="center" vertical="center"/>
    </xf>
    <xf numFmtId="164" fontId="11" fillId="0" borderId="45" xfId="0" applyNumberFormat="1" applyFont="1" applyBorder="1" applyAlignment="1">
      <alignment horizontal="center" vertical="center" wrapText="1"/>
    </xf>
    <xf numFmtId="164" fontId="11" fillId="0" borderId="4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/>
    </xf>
    <xf numFmtId="49" fontId="10" fillId="0" borderId="23" xfId="0" applyNumberFormat="1" applyFont="1" applyBorder="1" applyAlignment="1">
      <alignment horizontal="center" vertical="top"/>
    </xf>
    <xf numFmtId="49" fontId="13" fillId="0" borderId="0" xfId="0" applyNumberFormat="1" applyFont="1" applyAlignment="1">
      <alignment vertical="top"/>
    </xf>
    <xf numFmtId="1" fontId="13" fillId="0" borderId="22" xfId="0" applyNumberFormat="1" applyFont="1" applyBorder="1" applyAlignment="1">
      <alignment horizontal="center" vertical="top"/>
    </xf>
    <xf numFmtId="2" fontId="11" fillId="0" borderId="16" xfId="0" applyNumberFormat="1" applyFont="1" applyBorder="1" applyAlignment="1">
      <alignment horizontal="center" vertical="center"/>
    </xf>
    <xf numFmtId="2" fontId="11" fillId="0" borderId="17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9" fillId="0" borderId="1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10" fillId="0" borderId="23" xfId="0" applyNumberFormat="1" applyFont="1" applyBorder="1" applyAlignment="1">
      <alignment horizontal="center" vertical="top"/>
    </xf>
    <xf numFmtId="2" fontId="10" fillId="0" borderId="22" xfId="0" applyNumberFormat="1" applyFont="1" applyBorder="1" applyAlignment="1">
      <alignment horizontal="center" vertical="top"/>
    </xf>
    <xf numFmtId="2" fontId="11" fillId="0" borderId="23" xfId="0" applyNumberFormat="1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 wrapText="1"/>
    </xf>
    <xf numFmtId="2" fontId="13" fillId="0" borderId="22" xfId="0" applyNumberFormat="1" applyFont="1" applyBorder="1" applyAlignment="1">
      <alignment horizontal="center" vertical="top"/>
    </xf>
    <xf numFmtId="2" fontId="11" fillId="0" borderId="46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left"/>
    </xf>
    <xf numFmtId="2" fontId="5" fillId="0" borderId="0" xfId="0" applyNumberFormat="1" applyFont="1"/>
    <xf numFmtId="164" fontId="2" fillId="0" borderId="0" xfId="0" applyNumberFormat="1" applyFont="1" applyAlignment="1">
      <alignment horizontal="left"/>
    </xf>
    <xf numFmtId="164" fontId="11" fillId="0" borderId="16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164" fontId="11" fillId="2" borderId="29" xfId="0" applyNumberFormat="1" applyFont="1" applyFill="1" applyBorder="1" applyAlignment="1">
      <alignment horizontal="center" vertical="center"/>
    </xf>
    <xf numFmtId="164" fontId="11" fillId="2" borderId="17" xfId="0" applyNumberFormat="1" applyFont="1" applyFill="1" applyBorder="1" applyAlignment="1">
      <alignment horizontal="center" vertical="center"/>
    </xf>
    <xf numFmtId="164" fontId="11" fillId="2" borderId="16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/>
    </xf>
    <xf numFmtId="2" fontId="11" fillId="2" borderId="36" xfId="0" applyNumberFormat="1" applyFont="1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/>
    </xf>
    <xf numFmtId="164" fontId="11" fillId="2" borderId="36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4" fontId="12" fillId="2" borderId="34" xfId="0" applyNumberFormat="1" applyFont="1" applyFill="1" applyBorder="1" applyAlignment="1">
      <alignment horizontal="center" vertical="center"/>
    </xf>
    <xf numFmtId="164" fontId="12" fillId="2" borderId="35" xfId="0" applyNumberFormat="1" applyFont="1" applyFill="1" applyBorder="1" applyAlignment="1">
      <alignment horizontal="center" vertical="center"/>
    </xf>
    <xf numFmtId="2" fontId="12" fillId="2" borderId="35" xfId="0" applyNumberFormat="1" applyFont="1" applyFill="1" applyBorder="1" applyAlignment="1">
      <alignment horizontal="center" vertical="center"/>
    </xf>
    <xf numFmtId="2" fontId="12" fillId="2" borderId="34" xfId="0" applyNumberFormat="1" applyFont="1" applyFill="1" applyBorder="1" applyAlignment="1">
      <alignment horizontal="center" vertical="center"/>
    </xf>
    <xf numFmtId="164" fontId="12" fillId="2" borderId="17" xfId="0" applyNumberFormat="1" applyFont="1" applyFill="1" applyBorder="1" applyAlignment="1">
      <alignment horizontal="center" vertical="center"/>
    </xf>
    <xf numFmtId="164" fontId="12" fillId="2" borderId="16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2" fontId="12" fillId="2" borderId="17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2" fontId="11" fillId="2" borderId="41" xfId="0" applyNumberFormat="1" applyFont="1" applyFill="1" applyBorder="1" applyAlignment="1">
      <alignment horizontal="right" vertical="center"/>
    </xf>
    <xf numFmtId="2" fontId="11" fillId="0" borderId="16" xfId="0" applyNumberFormat="1" applyFont="1" applyBorder="1" applyAlignment="1">
      <alignment horizontal="right" vertical="center"/>
    </xf>
    <xf numFmtId="2" fontId="11" fillId="2" borderId="16" xfId="0" applyNumberFormat="1" applyFont="1" applyFill="1" applyBorder="1" applyAlignment="1">
      <alignment horizontal="right" vertical="center"/>
    </xf>
    <xf numFmtId="2" fontId="11" fillId="0" borderId="35" xfId="0" applyNumberFormat="1" applyFont="1" applyBorder="1" applyAlignment="1">
      <alignment horizontal="right" vertical="center"/>
    </xf>
    <xf numFmtId="2" fontId="11" fillId="0" borderId="23" xfId="0" applyNumberFormat="1" applyFont="1" applyBorder="1" applyAlignment="1">
      <alignment horizontal="right" vertical="center"/>
    </xf>
    <xf numFmtId="2" fontId="11" fillId="2" borderId="36" xfId="0" applyNumberFormat="1" applyFont="1" applyFill="1" applyBorder="1" applyAlignment="1">
      <alignment horizontal="right" vertical="center"/>
    </xf>
    <xf numFmtId="2" fontId="11" fillId="2" borderId="23" xfId="0" applyNumberFormat="1" applyFont="1" applyFill="1" applyBorder="1" applyAlignment="1">
      <alignment horizontal="right" vertical="center"/>
    </xf>
    <xf numFmtId="49" fontId="16" fillId="0" borderId="0" xfId="0" applyNumberFormat="1" applyFont="1" applyAlignment="1">
      <alignment vertical="top"/>
    </xf>
    <xf numFmtId="49" fontId="16" fillId="0" borderId="0" xfId="0" applyNumberFormat="1" applyFont="1"/>
    <xf numFmtId="0" fontId="16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 wrapText="1"/>
    </xf>
    <xf numFmtId="164" fontId="11" fillId="0" borderId="3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left" vertical="center" wrapText="1" indent="1"/>
    </xf>
    <xf numFmtId="164" fontId="11" fillId="0" borderId="33" xfId="0" applyNumberFormat="1" applyFont="1" applyBorder="1" applyAlignment="1">
      <alignment horizontal="left" vertical="center" wrapText="1" indent="1"/>
    </xf>
    <xf numFmtId="164" fontId="11" fillId="0" borderId="31" xfId="0" applyNumberFormat="1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top"/>
    </xf>
    <xf numFmtId="0" fontId="10" fillId="0" borderId="20" xfId="0" applyFont="1" applyBorder="1" applyAlignment="1">
      <alignment horizontal="center" vertical="top"/>
    </xf>
    <xf numFmtId="0" fontId="10" fillId="0" borderId="21" xfId="0" applyFont="1" applyBorder="1" applyAlignment="1">
      <alignment horizontal="center" vertical="top"/>
    </xf>
    <xf numFmtId="0" fontId="14" fillId="0" borderId="24" xfId="0" applyFont="1" applyBorder="1" applyAlignment="1">
      <alignment horizontal="center"/>
    </xf>
    <xf numFmtId="0" fontId="14" fillId="0" borderId="25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164" fontId="11" fillId="2" borderId="27" xfId="0" applyNumberFormat="1" applyFont="1" applyFill="1" applyBorder="1" applyAlignment="1">
      <alignment horizontal="center" vertical="center"/>
    </xf>
    <xf numFmtId="164" fontId="11" fillId="2" borderId="9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left" vertical="center" wrapText="1"/>
    </xf>
    <xf numFmtId="164" fontId="11" fillId="2" borderId="28" xfId="0" applyNumberFormat="1" applyFont="1" applyFill="1" applyBorder="1" applyAlignment="1">
      <alignment horizontal="left" vertical="center" wrapText="1"/>
    </xf>
    <xf numFmtId="164" fontId="11" fillId="2" borderId="9" xfId="0" applyNumberFormat="1" applyFont="1" applyFill="1" applyBorder="1" applyAlignment="1">
      <alignment horizontal="left" vertical="center" wrapText="1"/>
    </xf>
    <xf numFmtId="164" fontId="11" fillId="2" borderId="30" xfId="0" applyNumberFormat="1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horizontal="center" vertical="center"/>
    </xf>
    <xf numFmtId="164" fontId="11" fillId="2" borderId="32" xfId="0" applyNumberFormat="1" applyFont="1" applyFill="1" applyBorder="1" applyAlignment="1">
      <alignment horizontal="left" vertical="center" wrapText="1"/>
    </xf>
    <xf numFmtId="164" fontId="11" fillId="2" borderId="33" xfId="0" applyNumberFormat="1" applyFont="1" applyFill="1" applyBorder="1" applyAlignment="1">
      <alignment horizontal="left" vertical="center" wrapText="1"/>
    </xf>
    <xf numFmtId="164" fontId="11" fillId="2" borderId="31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Border="1" applyAlignment="1">
      <alignment horizontal="left" vertical="center" wrapText="1" indent="2"/>
    </xf>
    <xf numFmtId="164" fontId="11" fillId="0" borderId="33" xfId="0" applyNumberFormat="1" applyFont="1" applyBorder="1" applyAlignment="1">
      <alignment horizontal="left" vertical="center" wrapText="1" indent="2"/>
    </xf>
    <xf numFmtId="164" fontId="11" fillId="0" borderId="31" xfId="0" applyNumberFormat="1" applyFont="1" applyBorder="1" applyAlignment="1">
      <alignment horizontal="left" vertical="center" wrapText="1" indent="2"/>
    </xf>
    <xf numFmtId="164" fontId="11" fillId="0" borderId="32" xfId="0" applyNumberFormat="1" applyFont="1" applyBorder="1" applyAlignment="1">
      <alignment horizontal="left" vertical="center" wrapText="1" indent="3"/>
    </xf>
    <xf numFmtId="164" fontId="11" fillId="0" borderId="33" xfId="0" applyNumberFormat="1" applyFont="1" applyBorder="1" applyAlignment="1">
      <alignment horizontal="left" vertical="center" wrapText="1" indent="3"/>
    </xf>
    <xf numFmtId="164" fontId="11" fillId="0" borderId="31" xfId="0" applyNumberFormat="1" applyFont="1" applyBorder="1" applyAlignment="1">
      <alignment horizontal="left" vertical="center" wrapText="1" indent="3"/>
    </xf>
    <xf numFmtId="164" fontId="11" fillId="0" borderId="32" xfId="0" applyNumberFormat="1" applyFont="1" applyBorder="1" applyAlignment="1">
      <alignment horizontal="left" vertical="center" wrapText="1" indent="4"/>
    </xf>
    <xf numFmtId="164" fontId="11" fillId="0" borderId="33" xfId="0" applyNumberFormat="1" applyFont="1" applyBorder="1" applyAlignment="1">
      <alignment horizontal="left" vertical="center" wrapText="1" indent="4"/>
    </xf>
    <xf numFmtId="164" fontId="11" fillId="0" borderId="31" xfId="0" applyNumberFormat="1" applyFont="1" applyBorder="1" applyAlignment="1">
      <alignment horizontal="left" vertical="center" wrapText="1" indent="4"/>
    </xf>
    <xf numFmtId="164" fontId="11" fillId="2" borderId="32" xfId="0" applyNumberFormat="1" applyFont="1" applyFill="1" applyBorder="1" applyAlignment="1">
      <alignment horizontal="left" vertical="center" wrapText="1" indent="1"/>
    </xf>
    <xf numFmtId="164" fontId="11" fillId="2" borderId="33" xfId="0" applyNumberFormat="1" applyFont="1" applyFill="1" applyBorder="1" applyAlignment="1">
      <alignment horizontal="left" vertical="center" wrapText="1" indent="1"/>
    </xf>
    <xf numFmtId="164" fontId="11" fillId="2" borderId="31" xfId="0" applyNumberFormat="1" applyFont="1" applyFill="1" applyBorder="1" applyAlignment="1">
      <alignment horizontal="left" vertical="center" wrapText="1" indent="1"/>
    </xf>
    <xf numFmtId="164" fontId="11" fillId="0" borderId="18" xfId="0" applyNumberFormat="1" applyFont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/>
    </xf>
    <xf numFmtId="164" fontId="11" fillId="0" borderId="20" xfId="0" applyNumberFormat="1" applyFont="1" applyBorder="1" applyAlignment="1">
      <alignment horizontal="left" vertical="center" wrapText="1" indent="2"/>
    </xf>
    <xf numFmtId="164" fontId="11" fillId="0" borderId="21" xfId="0" applyNumberFormat="1" applyFont="1" applyBorder="1" applyAlignment="1">
      <alignment horizontal="left" vertical="center" wrapText="1" indent="2"/>
    </xf>
    <xf numFmtId="164" fontId="11" fillId="0" borderId="19" xfId="0" applyNumberFormat="1" applyFont="1" applyBorder="1" applyAlignment="1">
      <alignment horizontal="left" vertical="center" wrapText="1" indent="2"/>
    </xf>
    <xf numFmtId="164" fontId="11" fillId="2" borderId="8" xfId="0" applyNumberFormat="1" applyFont="1" applyFill="1" applyBorder="1" applyAlignment="1">
      <alignment horizontal="left" vertical="center" wrapText="1" indent="1"/>
    </xf>
    <xf numFmtId="164" fontId="11" fillId="2" borderId="28" xfId="0" applyNumberFormat="1" applyFont="1" applyFill="1" applyBorder="1" applyAlignment="1">
      <alignment horizontal="left" vertical="center" wrapText="1" indent="1"/>
    </xf>
    <xf numFmtId="164" fontId="11" fillId="2" borderId="9" xfId="0" applyNumberFormat="1" applyFont="1" applyFill="1" applyBorder="1" applyAlignment="1">
      <alignment horizontal="left" vertical="center" wrapText="1" indent="1"/>
    </xf>
    <xf numFmtId="164" fontId="11" fillId="0" borderId="32" xfId="0" applyNumberFormat="1" applyFont="1" applyBorder="1" applyAlignment="1">
      <alignment horizontal="left" vertical="center" wrapText="1"/>
    </xf>
    <xf numFmtId="164" fontId="11" fillId="0" borderId="33" xfId="0" applyNumberFormat="1" applyFont="1" applyBorder="1" applyAlignment="1">
      <alignment horizontal="left" vertical="center" wrapText="1"/>
    </xf>
    <xf numFmtId="164" fontId="11" fillId="0" borderId="31" xfId="0" applyNumberFormat="1" applyFont="1" applyBorder="1" applyAlignment="1">
      <alignment horizontal="left" vertical="center" wrapText="1"/>
    </xf>
    <xf numFmtId="164" fontId="11" fillId="0" borderId="20" xfId="0" applyNumberFormat="1" applyFont="1" applyBorder="1" applyAlignment="1">
      <alignment horizontal="left" vertical="center" wrapText="1" indent="1"/>
    </xf>
    <xf numFmtId="164" fontId="11" fillId="0" borderId="21" xfId="0" applyNumberFormat="1" applyFont="1" applyBorder="1" applyAlignment="1">
      <alignment horizontal="left" vertical="center" wrapText="1" indent="1"/>
    </xf>
    <xf numFmtId="164" fontId="11" fillId="0" borderId="19" xfId="0" applyNumberFormat="1" applyFont="1" applyBorder="1" applyAlignment="1">
      <alignment horizontal="left" vertical="center" wrapText="1" indent="1"/>
    </xf>
    <xf numFmtId="164" fontId="14" fillId="0" borderId="24" xfId="0" applyNumberFormat="1" applyFont="1" applyBorder="1" applyAlignment="1">
      <alignment horizontal="center"/>
    </xf>
    <xf numFmtId="164" fontId="14" fillId="0" borderId="25" xfId="0" applyNumberFormat="1" applyFont="1" applyBorder="1" applyAlignment="1">
      <alignment horizontal="center"/>
    </xf>
    <xf numFmtId="164" fontId="14" fillId="0" borderId="26" xfId="0" applyNumberFormat="1" applyFont="1" applyBorder="1" applyAlignment="1">
      <alignment horizont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164" fontId="11" fillId="2" borderId="18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1" fillId="2" borderId="20" xfId="0" applyNumberFormat="1" applyFont="1" applyFill="1" applyBorder="1" applyAlignment="1">
      <alignment horizontal="left" vertical="center" wrapText="1"/>
    </xf>
    <xf numFmtId="164" fontId="11" fillId="2" borderId="21" xfId="0" applyNumberFormat="1" applyFont="1" applyFill="1" applyBorder="1" applyAlignment="1">
      <alignment horizontal="left" vertical="center" wrapText="1"/>
    </xf>
    <xf numFmtId="164" fontId="11" fillId="2" borderId="19" xfId="0" applyNumberFormat="1" applyFont="1" applyFill="1" applyBorder="1" applyAlignment="1">
      <alignment horizontal="left" vertical="center" wrapText="1"/>
    </xf>
    <xf numFmtId="164" fontId="11" fillId="2" borderId="11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left" vertical="center" wrapText="1"/>
    </xf>
    <xf numFmtId="164" fontId="11" fillId="2" borderId="14" xfId="0" applyNumberFormat="1" applyFont="1" applyFill="1" applyBorder="1" applyAlignment="1">
      <alignment horizontal="left" vertical="center" wrapText="1"/>
    </xf>
    <xf numFmtId="164" fontId="11" fillId="2" borderId="12" xfId="0" applyNumberFormat="1" applyFont="1" applyFill="1" applyBorder="1" applyAlignment="1">
      <alignment horizontal="left" vertical="center" wrapText="1"/>
    </xf>
    <xf numFmtId="164" fontId="11" fillId="0" borderId="20" xfId="0" applyNumberFormat="1" applyFont="1" applyBorder="1" applyAlignment="1">
      <alignment horizontal="left" vertical="center" wrapText="1" indent="3"/>
    </xf>
    <xf numFmtId="164" fontId="11" fillId="0" borderId="21" xfId="0" applyNumberFormat="1" applyFont="1" applyBorder="1" applyAlignment="1">
      <alignment horizontal="left" vertical="center" wrapText="1" indent="3"/>
    </xf>
    <xf numFmtId="164" fontId="11" fillId="0" borderId="19" xfId="0" applyNumberFormat="1" applyFont="1" applyBorder="1" applyAlignment="1">
      <alignment horizontal="left" vertical="center" wrapText="1" indent="3"/>
    </xf>
    <xf numFmtId="1" fontId="11" fillId="0" borderId="8" xfId="0" applyNumberFormat="1" applyFont="1" applyBorder="1" applyAlignment="1">
      <alignment horizontal="center" vertical="center" wrapText="1"/>
    </xf>
    <xf numFmtId="1" fontId="11" fillId="0" borderId="9" xfId="0" applyNumberFormat="1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top"/>
    </xf>
    <xf numFmtId="49" fontId="13" fillId="0" borderId="19" xfId="0" applyNumberFormat="1" applyFont="1" applyBorder="1" applyAlignment="1">
      <alignment horizontal="center" vertical="top"/>
    </xf>
    <xf numFmtId="1" fontId="13" fillId="0" borderId="20" xfId="0" applyNumberFormat="1" applyFont="1" applyBorder="1" applyAlignment="1">
      <alignment horizontal="center" vertical="top"/>
    </xf>
    <xf numFmtId="1" fontId="13" fillId="0" borderId="21" xfId="0" applyNumberFormat="1" applyFont="1" applyBorder="1" applyAlignment="1">
      <alignment horizontal="center" vertical="top"/>
    </xf>
    <xf numFmtId="1" fontId="13" fillId="0" borderId="19" xfId="0" applyNumberFormat="1" applyFont="1" applyBorder="1" applyAlignment="1">
      <alignment horizontal="center" vertical="top"/>
    </xf>
    <xf numFmtId="164" fontId="11" fillId="2" borderId="27" xfId="0" applyNumberFormat="1" applyFont="1" applyFill="1" applyBorder="1" applyAlignment="1">
      <alignment horizontal="left" vertical="center" wrapText="1"/>
    </xf>
    <xf numFmtId="164" fontId="11" fillId="2" borderId="37" xfId="0" applyNumberFormat="1" applyFont="1" applyFill="1" applyBorder="1" applyAlignment="1">
      <alignment horizontal="center" vertical="center"/>
    </xf>
    <xf numFmtId="164" fontId="11" fillId="2" borderId="38" xfId="0" applyNumberFormat="1" applyFont="1" applyFill="1" applyBorder="1" applyAlignment="1">
      <alignment horizontal="center" vertical="center"/>
    </xf>
    <xf numFmtId="164" fontId="11" fillId="2" borderId="39" xfId="0" applyNumberFormat="1" applyFont="1" applyFill="1" applyBorder="1" applyAlignment="1">
      <alignment horizontal="left" vertical="center" wrapText="1"/>
    </xf>
    <xf numFmtId="164" fontId="11" fillId="2" borderId="40" xfId="0" applyNumberFormat="1" applyFont="1" applyFill="1" applyBorder="1" applyAlignment="1">
      <alignment horizontal="left" vertical="center" wrapText="1"/>
    </xf>
    <xf numFmtId="164" fontId="11" fillId="2" borderId="38" xfId="0" applyNumberFormat="1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center" vertical="center"/>
    </xf>
    <xf numFmtId="164" fontId="15" fillId="0" borderId="25" xfId="0" applyNumberFormat="1" applyFont="1" applyBorder="1" applyAlignment="1">
      <alignment horizontal="center" vertical="center"/>
    </xf>
    <xf numFmtId="164" fontId="15" fillId="0" borderId="26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164" fontId="11" fillId="0" borderId="32" xfId="0" applyNumberFormat="1" applyFont="1" applyBorder="1" applyAlignment="1">
      <alignment horizontal="left" vertical="center" wrapText="1" indent="5"/>
    </xf>
    <xf numFmtId="164" fontId="11" fillId="0" borderId="33" xfId="0" applyNumberFormat="1" applyFont="1" applyBorder="1" applyAlignment="1">
      <alignment horizontal="left" vertical="center" wrapText="1" indent="5"/>
    </xf>
    <xf numFmtId="164" fontId="11" fillId="0" borderId="31" xfId="0" applyNumberFormat="1" applyFont="1" applyBorder="1" applyAlignment="1">
      <alignment horizontal="left" vertical="center" wrapText="1" indent="5"/>
    </xf>
    <xf numFmtId="164" fontId="11" fillId="0" borderId="42" xfId="0" applyNumberFormat="1" applyFont="1" applyBorder="1" applyAlignment="1">
      <alignment horizontal="center" vertical="center"/>
    </xf>
    <xf numFmtId="164" fontId="11" fillId="0" borderId="43" xfId="0" applyNumberFormat="1" applyFont="1" applyBorder="1" applyAlignment="1">
      <alignment horizontal="center" vertical="center"/>
    </xf>
    <xf numFmtId="164" fontId="11" fillId="0" borderId="44" xfId="0" applyNumberFormat="1" applyFont="1" applyBorder="1" applyAlignment="1">
      <alignment horizontal="left" vertical="center" wrapText="1" indent="2"/>
    </xf>
    <xf numFmtId="164" fontId="11" fillId="0" borderId="1" xfId="0" applyNumberFormat="1" applyFont="1" applyBorder="1" applyAlignment="1">
      <alignment horizontal="left" vertical="center" wrapText="1" indent="2"/>
    </xf>
    <xf numFmtId="164" fontId="11" fillId="0" borderId="43" xfId="0" applyNumberFormat="1" applyFont="1" applyBorder="1" applyAlignment="1">
      <alignment horizontal="left" vertical="center" wrapText="1" indent="2"/>
    </xf>
    <xf numFmtId="164" fontId="11" fillId="0" borderId="16" xfId="0" applyNumberFormat="1" applyFont="1" applyBorder="1" applyAlignment="1">
      <alignment horizontal="center" vertical="center"/>
    </xf>
    <xf numFmtId="164" fontId="11" fillId="0" borderId="16" xfId="0" applyNumberFormat="1" applyFont="1" applyBorder="1" applyAlignment="1">
      <alignment horizontal="left" vertical="center" wrapText="1" indent="2"/>
    </xf>
  </cellXfs>
  <cellStyles count="3">
    <cellStyle name="Обычный" xfId="0" builtinId="0"/>
    <cellStyle name="Обычный 12" xfId="1" xr:uid="{00000000-0005-0000-0000-000001000000}"/>
    <cellStyle name="Обычный 3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0"/>
  <sheetViews>
    <sheetView tabSelected="1" view="pageBreakPreview" topLeftCell="A43" zoomScale="175" zoomScaleNormal="170" zoomScaleSheetLayoutView="175" workbookViewId="0">
      <selection activeCell="C12" sqref="C12:U12"/>
    </sheetView>
  </sheetViews>
  <sheetFormatPr defaultColWidth="9.109375" defaultRowHeight="7.8" x14ac:dyDescent="0.15"/>
  <cols>
    <col min="1" max="1" width="1.44140625" style="4" customWidth="1"/>
    <col min="2" max="2" width="3.44140625" style="4" customWidth="1"/>
    <col min="3" max="3" width="10.109375" style="4" customWidth="1"/>
    <col min="4" max="4" width="7.33203125" style="4" customWidth="1"/>
    <col min="5" max="6" width="5.33203125" style="4" customWidth="1"/>
    <col min="7" max="7" width="4.5546875" style="4" customWidth="1"/>
    <col min="8" max="8" width="6.109375" style="5" customWidth="1"/>
    <col min="9" max="11" width="5.6640625" style="5" customWidth="1"/>
    <col min="12" max="12" width="8.6640625" style="5" customWidth="1"/>
    <col min="13" max="13" width="9.33203125" style="5" customWidth="1"/>
    <col min="14" max="14" width="8.6640625" style="5" customWidth="1"/>
    <col min="15" max="15" width="9.33203125" style="5" customWidth="1"/>
    <col min="16" max="16" width="8.6640625" style="5" customWidth="1"/>
    <col min="17" max="17" width="9.33203125" style="5" customWidth="1"/>
    <col min="18" max="18" width="8.6640625" style="5" customWidth="1"/>
    <col min="19" max="19" width="9.33203125" style="5" customWidth="1"/>
    <col min="20" max="20" width="8.6640625" style="45" customWidth="1"/>
    <col min="21" max="21" width="9.33203125" style="45" customWidth="1"/>
    <col min="22" max="16384" width="9.109375" style="4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43"/>
      <c r="U1" s="44"/>
      <c r="W1" s="3"/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4"/>
      <c r="U2" s="44"/>
      <c r="W2" s="3"/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44"/>
      <c r="U3" s="44" t="s">
        <v>707</v>
      </c>
      <c r="W3" s="3"/>
    </row>
    <row r="4" spans="1:23" ht="12" customHeight="1" x14ac:dyDescent="0.2">
      <c r="U4" s="44" t="s">
        <v>706</v>
      </c>
    </row>
    <row r="5" spans="1:23" s="6" customFormat="1" ht="11.4" x14ac:dyDescent="0.2">
      <c r="H5" s="7" t="s">
        <v>700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6"/>
      <c r="U5" s="47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3"/>
      <c r="U6" s="43"/>
    </row>
    <row r="7" spans="1:23" s="1" customFormat="1" ht="15.6" x14ac:dyDescent="0.3">
      <c r="A7" s="8"/>
      <c r="B7" s="8"/>
      <c r="C7" s="9" t="s">
        <v>727</v>
      </c>
      <c r="D7" s="10"/>
      <c r="E7" s="10"/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8"/>
      <c r="U7" s="48"/>
    </row>
    <row r="8" spans="1:23" s="1" customFormat="1" ht="9" customHeight="1" x14ac:dyDescent="0.2">
      <c r="A8" s="8"/>
      <c r="B8" s="8"/>
      <c r="C8" s="8"/>
      <c r="D8" s="11" t="s">
        <v>0</v>
      </c>
      <c r="E8" s="12"/>
      <c r="F8" s="12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48"/>
      <c r="U8" s="48"/>
    </row>
    <row r="9" spans="1:23" s="1" customFormat="1" ht="15.6" x14ac:dyDescent="0.3">
      <c r="A9" s="8"/>
      <c r="B9" s="8"/>
      <c r="C9" s="13" t="s">
        <v>1</v>
      </c>
      <c r="D9" s="3"/>
      <c r="E9" s="10"/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48"/>
      <c r="U9" s="48"/>
    </row>
    <row r="10" spans="1:23" s="1" customFormat="1" ht="15.6" x14ac:dyDescent="0.3">
      <c r="A10" s="8"/>
      <c r="B10" s="8"/>
      <c r="C10" s="13" t="s">
        <v>723</v>
      </c>
      <c r="D10" s="8"/>
      <c r="E10" s="3"/>
      <c r="F10" s="14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48"/>
      <c r="U10" s="48"/>
    </row>
    <row r="11" spans="1:23" s="1" customFormat="1" ht="9.6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48"/>
      <c r="U11" s="48"/>
    </row>
    <row r="12" spans="1:23" s="1" customFormat="1" ht="26.25" customHeight="1" x14ac:dyDescent="0.2">
      <c r="A12" s="8"/>
      <c r="B12" s="8"/>
      <c r="C12" s="91" t="s">
        <v>725</v>
      </c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</row>
    <row r="13" spans="1:23" s="1" customFormat="1" ht="13.2" x14ac:dyDescent="0.25">
      <c r="A13" s="8"/>
      <c r="B13" s="10"/>
      <c r="C13" s="88" t="s">
        <v>726</v>
      </c>
      <c r="D13" s="89"/>
      <c r="E13" s="89"/>
      <c r="F13" s="89"/>
      <c r="G13" s="90"/>
      <c r="H13" s="90"/>
      <c r="I13" s="90"/>
      <c r="J13" s="90"/>
      <c r="K13" s="90"/>
      <c r="L13" s="90"/>
      <c r="M13" s="90"/>
      <c r="N13" s="90"/>
      <c r="O13" s="90"/>
      <c r="P13" s="8"/>
      <c r="Q13" s="8"/>
      <c r="R13" s="8"/>
      <c r="S13" s="8"/>
      <c r="T13" s="48"/>
      <c r="U13" s="48"/>
    </row>
    <row r="14" spans="1:23" s="1" customFormat="1" ht="12.75" customHeight="1" x14ac:dyDescent="0.2">
      <c r="B14" s="12"/>
      <c r="C14" s="12"/>
      <c r="D14" s="12"/>
      <c r="E14" s="12"/>
      <c r="F14" s="12"/>
      <c r="G14" s="15"/>
      <c r="H14" s="8"/>
      <c r="I14" s="8"/>
      <c r="J14" s="8"/>
      <c r="K14" s="8"/>
      <c r="L14" s="8"/>
      <c r="M14" s="8"/>
      <c r="N14" s="8"/>
      <c r="O14" s="60"/>
      <c r="P14" s="8"/>
      <c r="Q14" s="8"/>
      <c r="R14" s="8"/>
      <c r="S14" s="60"/>
      <c r="T14" s="48"/>
      <c r="U14" s="48"/>
    </row>
    <row r="15" spans="1:23" s="16" customFormat="1" ht="14.25" customHeight="1" thickBot="1" x14ac:dyDescent="0.3">
      <c r="A15" s="92" t="s">
        <v>701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</row>
    <row r="16" spans="1:23" s="17" customFormat="1" ht="18" customHeight="1" x14ac:dyDescent="0.15">
      <c r="A16" s="93" t="s">
        <v>2</v>
      </c>
      <c r="B16" s="94"/>
      <c r="C16" s="97" t="s">
        <v>3</v>
      </c>
      <c r="D16" s="98"/>
      <c r="E16" s="98"/>
      <c r="F16" s="98"/>
      <c r="G16" s="94"/>
      <c r="H16" s="101" t="s">
        <v>4</v>
      </c>
      <c r="I16" s="62">
        <v>2023</v>
      </c>
      <c r="J16" s="103">
        <v>2024</v>
      </c>
      <c r="K16" s="104"/>
      <c r="L16" s="103">
        <v>2025</v>
      </c>
      <c r="M16" s="104"/>
      <c r="N16" s="103">
        <v>2026</v>
      </c>
      <c r="O16" s="104"/>
      <c r="P16" s="103">
        <v>2027</v>
      </c>
      <c r="Q16" s="104"/>
      <c r="R16" s="103">
        <v>2028</v>
      </c>
      <c r="S16" s="104"/>
      <c r="T16" s="105" t="s">
        <v>5</v>
      </c>
      <c r="U16" s="106"/>
    </row>
    <row r="17" spans="1:21" s="17" customFormat="1" ht="42" customHeight="1" x14ac:dyDescent="0.15">
      <c r="A17" s="95"/>
      <c r="B17" s="96"/>
      <c r="C17" s="99"/>
      <c r="D17" s="100"/>
      <c r="E17" s="100"/>
      <c r="F17" s="100"/>
      <c r="G17" s="96"/>
      <c r="H17" s="102"/>
      <c r="I17" s="18" t="s">
        <v>6</v>
      </c>
      <c r="J17" s="18" t="s">
        <v>9</v>
      </c>
      <c r="K17" s="18" t="s">
        <v>6</v>
      </c>
      <c r="L17" s="18" t="s">
        <v>7</v>
      </c>
      <c r="M17" s="18" t="s">
        <v>8</v>
      </c>
      <c r="N17" s="18" t="s">
        <v>7</v>
      </c>
      <c r="O17" s="18" t="s">
        <v>8</v>
      </c>
      <c r="P17" s="18" t="s">
        <v>7</v>
      </c>
      <c r="Q17" s="18" t="s">
        <v>8</v>
      </c>
      <c r="R17" s="18" t="s">
        <v>7</v>
      </c>
      <c r="S17" s="18" t="s">
        <v>8</v>
      </c>
      <c r="T17" s="49" t="s">
        <v>9</v>
      </c>
      <c r="U17" s="50" t="s">
        <v>8</v>
      </c>
    </row>
    <row r="18" spans="1:21" s="20" customFormat="1" ht="8.4" thickBot="1" x14ac:dyDescent="0.3">
      <c r="A18" s="112">
        <v>1</v>
      </c>
      <c r="B18" s="113"/>
      <c r="C18" s="114">
        <v>2</v>
      </c>
      <c r="D18" s="115"/>
      <c r="E18" s="115"/>
      <c r="F18" s="115"/>
      <c r="G18" s="113"/>
      <c r="H18" s="19">
        <v>3</v>
      </c>
      <c r="I18" s="38" t="s">
        <v>126</v>
      </c>
      <c r="J18" s="38" t="s">
        <v>138</v>
      </c>
      <c r="K18" s="38" t="s">
        <v>711</v>
      </c>
      <c r="L18" s="38" t="s">
        <v>712</v>
      </c>
      <c r="M18" s="38" t="s">
        <v>713</v>
      </c>
      <c r="N18" s="38" t="s">
        <v>714</v>
      </c>
      <c r="O18" s="38" t="s">
        <v>715</v>
      </c>
      <c r="P18" s="38" t="s">
        <v>716</v>
      </c>
      <c r="Q18" s="38" t="s">
        <v>717</v>
      </c>
      <c r="R18" s="38" t="s">
        <v>719</v>
      </c>
      <c r="S18" s="38" t="s">
        <v>720</v>
      </c>
      <c r="T18" s="51" t="s">
        <v>721</v>
      </c>
      <c r="U18" s="52" t="s">
        <v>722</v>
      </c>
    </row>
    <row r="19" spans="1:21" s="21" customFormat="1" ht="10.5" customHeight="1" thickBot="1" x14ac:dyDescent="0.25">
      <c r="A19" s="116" t="s">
        <v>702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8"/>
    </row>
    <row r="20" spans="1:21" s="22" customFormat="1" ht="9.75" customHeight="1" x14ac:dyDescent="0.25">
      <c r="A20" s="119" t="s">
        <v>10</v>
      </c>
      <c r="B20" s="120"/>
      <c r="C20" s="121" t="s">
        <v>708</v>
      </c>
      <c r="D20" s="122"/>
      <c r="E20" s="122"/>
      <c r="F20" s="122"/>
      <c r="G20" s="123"/>
      <c r="H20" s="63" t="s">
        <v>11</v>
      </c>
      <c r="I20" s="80">
        <v>1841.6369999999999</v>
      </c>
      <c r="J20" s="80">
        <v>1947.14</v>
      </c>
      <c r="K20" s="80">
        <v>2070.9340000000002</v>
      </c>
      <c r="L20" s="80">
        <v>2257.17</v>
      </c>
      <c r="M20" s="80">
        <f>SUM(M21,M25:M31,M34)</f>
        <v>2164.0884099999998</v>
      </c>
      <c r="N20" s="80">
        <v>2369.5506851046403</v>
      </c>
      <c r="O20" s="80">
        <f t="shared" ref="O20:Q20" si="0">SUM(O21,O25:O31,O34)</f>
        <v>2250.6519464000003</v>
      </c>
      <c r="P20" s="80">
        <v>2461.6999125088255</v>
      </c>
      <c r="Q20" s="80">
        <f t="shared" si="0"/>
        <v>2340.6780242560003</v>
      </c>
      <c r="R20" s="80">
        <f t="shared" ref="R20:S20" si="1">SUM(R21,R25:R31,R34)</f>
        <v>2434.3051452262407</v>
      </c>
      <c r="S20" s="80">
        <f t="shared" si="1"/>
        <v>0</v>
      </c>
      <c r="T20" s="81">
        <f>L20+N20+P20+R20</f>
        <v>9522.7257428397061</v>
      </c>
      <c r="U20" s="81">
        <f>M20+O20+Q20+S20+R20</f>
        <v>9189.7235258822402</v>
      </c>
    </row>
    <row r="21" spans="1:21" s="22" customFormat="1" ht="8.25" customHeight="1" x14ac:dyDescent="0.25">
      <c r="A21" s="107" t="s">
        <v>12</v>
      </c>
      <c r="B21" s="108"/>
      <c r="C21" s="109" t="s">
        <v>13</v>
      </c>
      <c r="D21" s="110"/>
      <c r="E21" s="110"/>
      <c r="F21" s="110"/>
      <c r="G21" s="111"/>
      <c r="H21" s="23" t="s">
        <v>11</v>
      </c>
      <c r="I21" s="82">
        <v>0</v>
      </c>
      <c r="J21" s="82">
        <v>0</v>
      </c>
      <c r="K21" s="82">
        <v>0</v>
      </c>
      <c r="L21" s="82">
        <v>0</v>
      </c>
      <c r="M21" s="82">
        <f t="shared" ref="M21" si="2">SUM(M22:M24)</f>
        <v>0</v>
      </c>
      <c r="N21" s="82">
        <v>0</v>
      </c>
      <c r="O21" s="82">
        <f t="shared" ref="O21:Q21" si="3">SUM(O22:O24)</f>
        <v>0</v>
      </c>
      <c r="P21" s="82">
        <v>0</v>
      </c>
      <c r="Q21" s="82">
        <f t="shared" si="3"/>
        <v>0</v>
      </c>
      <c r="R21" s="82">
        <f t="shared" ref="R21:S21" si="4">SUM(R22:R24)</f>
        <v>0</v>
      </c>
      <c r="S21" s="82">
        <f t="shared" si="4"/>
        <v>0</v>
      </c>
      <c r="T21" s="82">
        <f t="shared" ref="T21:T33" si="5">L21+N21+P21+R21</f>
        <v>0</v>
      </c>
      <c r="U21" s="82">
        <f t="shared" ref="U21:U33" si="6">M21+O21+Q21+S21</f>
        <v>0</v>
      </c>
    </row>
    <row r="22" spans="1:21" s="22" customFormat="1" ht="16.5" customHeight="1" x14ac:dyDescent="0.25">
      <c r="A22" s="107" t="s">
        <v>14</v>
      </c>
      <c r="B22" s="108"/>
      <c r="C22" s="109" t="s">
        <v>15</v>
      </c>
      <c r="D22" s="110"/>
      <c r="E22" s="110"/>
      <c r="F22" s="110"/>
      <c r="G22" s="111"/>
      <c r="H22" s="23" t="s">
        <v>11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f t="shared" ref="O22:Q34" si="7">M22*1.04</f>
        <v>0</v>
      </c>
      <c r="P22" s="82">
        <v>0</v>
      </c>
      <c r="Q22" s="82">
        <f t="shared" si="7"/>
        <v>0</v>
      </c>
      <c r="R22" s="82">
        <v>0</v>
      </c>
      <c r="S22" s="82">
        <v>0</v>
      </c>
      <c r="T22" s="82">
        <f t="shared" si="5"/>
        <v>0</v>
      </c>
      <c r="U22" s="82">
        <f t="shared" si="6"/>
        <v>0</v>
      </c>
    </row>
    <row r="23" spans="1:21" s="22" customFormat="1" ht="16.5" customHeight="1" x14ac:dyDescent="0.25">
      <c r="A23" s="107" t="s">
        <v>16</v>
      </c>
      <c r="B23" s="108"/>
      <c r="C23" s="109" t="s">
        <v>17</v>
      </c>
      <c r="D23" s="110"/>
      <c r="E23" s="110"/>
      <c r="F23" s="110"/>
      <c r="G23" s="111"/>
      <c r="H23" s="23" t="s">
        <v>11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f t="shared" si="7"/>
        <v>0</v>
      </c>
      <c r="P23" s="82">
        <v>0</v>
      </c>
      <c r="Q23" s="82">
        <f t="shared" si="7"/>
        <v>0</v>
      </c>
      <c r="R23" s="82">
        <v>0</v>
      </c>
      <c r="S23" s="82">
        <v>0</v>
      </c>
      <c r="T23" s="82">
        <f t="shared" si="5"/>
        <v>0</v>
      </c>
      <c r="U23" s="82">
        <f t="shared" si="6"/>
        <v>0</v>
      </c>
    </row>
    <row r="24" spans="1:21" s="22" customFormat="1" ht="16.5" customHeight="1" x14ac:dyDescent="0.25">
      <c r="A24" s="107" t="s">
        <v>18</v>
      </c>
      <c r="B24" s="108"/>
      <c r="C24" s="109" t="s">
        <v>19</v>
      </c>
      <c r="D24" s="110"/>
      <c r="E24" s="110"/>
      <c r="F24" s="110"/>
      <c r="G24" s="111"/>
      <c r="H24" s="23" t="s">
        <v>11</v>
      </c>
      <c r="I24" s="82">
        <v>0</v>
      </c>
      <c r="J24" s="82">
        <v>0</v>
      </c>
      <c r="K24" s="82">
        <v>0</v>
      </c>
      <c r="L24" s="82">
        <v>0</v>
      </c>
      <c r="M24" s="82">
        <v>0</v>
      </c>
      <c r="N24" s="82">
        <v>0</v>
      </c>
      <c r="O24" s="82">
        <f t="shared" si="7"/>
        <v>0</v>
      </c>
      <c r="P24" s="82">
        <v>0</v>
      </c>
      <c r="Q24" s="82">
        <f t="shared" si="7"/>
        <v>0</v>
      </c>
      <c r="R24" s="82">
        <v>0</v>
      </c>
      <c r="S24" s="82">
        <v>0</v>
      </c>
      <c r="T24" s="82">
        <f t="shared" si="5"/>
        <v>0</v>
      </c>
      <c r="U24" s="82">
        <f t="shared" si="6"/>
        <v>0</v>
      </c>
    </row>
    <row r="25" spans="1:21" s="22" customFormat="1" ht="8.1" customHeight="1" x14ac:dyDescent="0.25">
      <c r="A25" s="107" t="s">
        <v>20</v>
      </c>
      <c r="B25" s="108"/>
      <c r="C25" s="109" t="s">
        <v>21</v>
      </c>
      <c r="D25" s="110"/>
      <c r="E25" s="110"/>
      <c r="F25" s="110"/>
      <c r="G25" s="111"/>
      <c r="H25" s="23" t="s">
        <v>11</v>
      </c>
      <c r="I25" s="82">
        <v>0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f t="shared" si="7"/>
        <v>0</v>
      </c>
      <c r="P25" s="82">
        <v>0</v>
      </c>
      <c r="Q25" s="82">
        <f t="shared" si="7"/>
        <v>0</v>
      </c>
      <c r="R25" s="82">
        <v>0</v>
      </c>
      <c r="S25" s="82">
        <v>0</v>
      </c>
      <c r="T25" s="82">
        <f t="shared" si="5"/>
        <v>0</v>
      </c>
      <c r="U25" s="82">
        <f t="shared" si="6"/>
        <v>0</v>
      </c>
    </row>
    <row r="26" spans="1:21" s="22" customFormat="1" ht="8.1" customHeight="1" x14ac:dyDescent="0.25">
      <c r="A26" s="107" t="s">
        <v>22</v>
      </c>
      <c r="B26" s="108"/>
      <c r="C26" s="109" t="s">
        <v>23</v>
      </c>
      <c r="D26" s="110"/>
      <c r="E26" s="110"/>
      <c r="F26" s="110"/>
      <c r="G26" s="111"/>
      <c r="H26" s="23" t="s">
        <v>11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f t="shared" si="7"/>
        <v>0</v>
      </c>
      <c r="P26" s="82">
        <v>0</v>
      </c>
      <c r="Q26" s="82">
        <f t="shared" si="7"/>
        <v>0</v>
      </c>
      <c r="R26" s="82">
        <v>0</v>
      </c>
      <c r="S26" s="82">
        <v>0</v>
      </c>
      <c r="T26" s="82">
        <f t="shared" si="5"/>
        <v>0</v>
      </c>
      <c r="U26" s="82">
        <f t="shared" si="6"/>
        <v>0</v>
      </c>
    </row>
    <row r="27" spans="1:21" s="22" customFormat="1" ht="8.1" customHeight="1" x14ac:dyDescent="0.25">
      <c r="A27" s="107" t="s">
        <v>24</v>
      </c>
      <c r="B27" s="108"/>
      <c r="C27" s="109" t="s">
        <v>25</v>
      </c>
      <c r="D27" s="110"/>
      <c r="E27" s="110"/>
      <c r="F27" s="110"/>
      <c r="G27" s="111"/>
      <c r="H27" s="23" t="s">
        <v>11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f t="shared" si="7"/>
        <v>0</v>
      </c>
      <c r="P27" s="82">
        <v>0</v>
      </c>
      <c r="Q27" s="82">
        <f t="shared" si="7"/>
        <v>0</v>
      </c>
      <c r="R27" s="82">
        <v>0</v>
      </c>
      <c r="S27" s="82">
        <v>0</v>
      </c>
      <c r="T27" s="82">
        <f t="shared" si="5"/>
        <v>0</v>
      </c>
      <c r="U27" s="82">
        <f t="shared" si="6"/>
        <v>0</v>
      </c>
    </row>
    <row r="28" spans="1:21" s="22" customFormat="1" ht="8.1" customHeight="1" x14ac:dyDescent="0.25">
      <c r="A28" s="107" t="s">
        <v>26</v>
      </c>
      <c r="B28" s="108"/>
      <c r="C28" s="109" t="s">
        <v>27</v>
      </c>
      <c r="D28" s="110"/>
      <c r="E28" s="110"/>
      <c r="F28" s="110"/>
      <c r="G28" s="111"/>
      <c r="H28" s="23" t="s">
        <v>11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f t="shared" si="7"/>
        <v>0</v>
      </c>
      <c r="P28" s="82">
        <v>0</v>
      </c>
      <c r="Q28" s="82">
        <f t="shared" si="7"/>
        <v>0</v>
      </c>
      <c r="R28" s="82">
        <v>0</v>
      </c>
      <c r="S28" s="82">
        <v>0</v>
      </c>
      <c r="T28" s="82">
        <f t="shared" si="5"/>
        <v>0</v>
      </c>
      <c r="U28" s="82">
        <f t="shared" si="6"/>
        <v>0</v>
      </c>
    </row>
    <row r="29" spans="1:21" s="22" customFormat="1" ht="8.1" customHeight="1" x14ac:dyDescent="0.25">
      <c r="A29" s="107" t="s">
        <v>28</v>
      </c>
      <c r="B29" s="108"/>
      <c r="C29" s="109" t="s">
        <v>29</v>
      </c>
      <c r="D29" s="110"/>
      <c r="E29" s="110"/>
      <c r="F29" s="110"/>
      <c r="G29" s="111"/>
      <c r="H29" s="23" t="s">
        <v>11</v>
      </c>
      <c r="I29" s="82">
        <v>1835.6279999999999</v>
      </c>
      <c r="J29" s="82">
        <v>1940.47</v>
      </c>
      <c r="K29" s="82">
        <v>1888.998</v>
      </c>
      <c r="L29" s="82">
        <v>2247.69</v>
      </c>
      <c r="M29" s="82">
        <f>K29*1.045</f>
        <v>1974.0029099999999</v>
      </c>
      <c r="N29" s="82">
        <v>2359.5700000000002</v>
      </c>
      <c r="O29" s="82">
        <f t="shared" si="7"/>
        <v>2052.9630264000002</v>
      </c>
      <c r="P29" s="82">
        <v>2451.44</v>
      </c>
      <c r="Q29" s="82">
        <f>O29*1.04</f>
        <v>2135.0815474560004</v>
      </c>
      <c r="R29" s="82">
        <f>Q29*1.04</f>
        <v>2220.4848093542405</v>
      </c>
      <c r="S29" s="82">
        <v>0</v>
      </c>
      <c r="T29" s="82">
        <f t="shared" si="5"/>
        <v>9279.1848093542412</v>
      </c>
      <c r="U29" s="82">
        <f>M29+O29+Q29+S29+R29</f>
        <v>8382.5322932102408</v>
      </c>
    </row>
    <row r="30" spans="1:21" s="22" customFormat="1" ht="8.1" customHeight="1" x14ac:dyDescent="0.25">
      <c r="A30" s="107" t="s">
        <v>30</v>
      </c>
      <c r="B30" s="108"/>
      <c r="C30" s="109" t="s">
        <v>31</v>
      </c>
      <c r="D30" s="110"/>
      <c r="E30" s="110"/>
      <c r="F30" s="110"/>
      <c r="G30" s="111"/>
      <c r="H30" s="23" t="s">
        <v>11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f t="shared" si="7"/>
        <v>0</v>
      </c>
      <c r="P30" s="82">
        <v>0</v>
      </c>
      <c r="Q30" s="82">
        <f t="shared" si="7"/>
        <v>0</v>
      </c>
      <c r="R30" s="82">
        <v>0</v>
      </c>
      <c r="S30" s="82">
        <v>0</v>
      </c>
      <c r="T30" s="82">
        <f t="shared" si="5"/>
        <v>0</v>
      </c>
      <c r="U30" s="82">
        <f t="shared" si="6"/>
        <v>0</v>
      </c>
    </row>
    <row r="31" spans="1:21" s="22" customFormat="1" ht="16.5" customHeight="1" x14ac:dyDescent="0.25">
      <c r="A31" s="107" t="s">
        <v>32</v>
      </c>
      <c r="B31" s="108"/>
      <c r="C31" s="109" t="s">
        <v>33</v>
      </c>
      <c r="D31" s="110"/>
      <c r="E31" s="110"/>
      <c r="F31" s="110"/>
      <c r="G31" s="111"/>
      <c r="H31" s="23" t="s">
        <v>11</v>
      </c>
      <c r="I31" s="82">
        <v>0</v>
      </c>
      <c r="J31" s="82">
        <v>0</v>
      </c>
      <c r="K31" s="82">
        <v>0</v>
      </c>
      <c r="L31" s="82">
        <v>0</v>
      </c>
      <c r="M31" s="82">
        <f t="shared" ref="M31" si="8">SUM(M32:M33)</f>
        <v>0</v>
      </c>
      <c r="N31" s="82">
        <v>0</v>
      </c>
      <c r="O31" s="82">
        <f t="shared" si="7"/>
        <v>0</v>
      </c>
      <c r="P31" s="82">
        <v>0</v>
      </c>
      <c r="Q31" s="82">
        <f t="shared" si="7"/>
        <v>0</v>
      </c>
      <c r="R31" s="82">
        <f t="shared" ref="R31" si="9">SUM(R32:R33)</f>
        <v>0</v>
      </c>
      <c r="S31" s="82">
        <f t="shared" ref="S31" si="10">SUM(S32:S33)</f>
        <v>0</v>
      </c>
      <c r="T31" s="82">
        <f t="shared" si="5"/>
        <v>0</v>
      </c>
      <c r="U31" s="82">
        <f t="shared" si="6"/>
        <v>0</v>
      </c>
    </row>
    <row r="32" spans="1:21" s="22" customFormat="1" ht="8.1" customHeight="1" x14ac:dyDescent="0.25">
      <c r="A32" s="107" t="s">
        <v>34</v>
      </c>
      <c r="B32" s="108"/>
      <c r="C32" s="129" t="s">
        <v>35</v>
      </c>
      <c r="D32" s="130"/>
      <c r="E32" s="130"/>
      <c r="F32" s="130"/>
      <c r="G32" s="131"/>
      <c r="H32" s="23" t="s">
        <v>11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f t="shared" si="7"/>
        <v>0</v>
      </c>
      <c r="P32" s="82">
        <v>0</v>
      </c>
      <c r="Q32" s="82">
        <f t="shared" si="7"/>
        <v>0</v>
      </c>
      <c r="R32" s="82">
        <v>0</v>
      </c>
      <c r="S32" s="82">
        <v>0</v>
      </c>
      <c r="T32" s="82">
        <f t="shared" si="5"/>
        <v>0</v>
      </c>
      <c r="U32" s="82">
        <f t="shared" si="6"/>
        <v>0</v>
      </c>
    </row>
    <row r="33" spans="1:21" s="22" customFormat="1" ht="8.1" customHeight="1" x14ac:dyDescent="0.25">
      <c r="A33" s="107" t="s">
        <v>36</v>
      </c>
      <c r="B33" s="108"/>
      <c r="C33" s="129" t="s">
        <v>37</v>
      </c>
      <c r="D33" s="130"/>
      <c r="E33" s="130"/>
      <c r="F33" s="130"/>
      <c r="G33" s="131"/>
      <c r="H33" s="23" t="s">
        <v>11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f t="shared" si="7"/>
        <v>0</v>
      </c>
      <c r="P33" s="82">
        <v>0</v>
      </c>
      <c r="Q33" s="82">
        <f t="shared" si="7"/>
        <v>0</v>
      </c>
      <c r="R33" s="82">
        <v>0</v>
      </c>
      <c r="S33" s="82">
        <v>0</v>
      </c>
      <c r="T33" s="82">
        <f t="shared" si="5"/>
        <v>0</v>
      </c>
      <c r="U33" s="82">
        <f t="shared" si="6"/>
        <v>0</v>
      </c>
    </row>
    <row r="34" spans="1:21" s="22" customFormat="1" ht="8.1" customHeight="1" x14ac:dyDescent="0.25">
      <c r="A34" s="107" t="s">
        <v>38</v>
      </c>
      <c r="B34" s="108"/>
      <c r="C34" s="109" t="s">
        <v>39</v>
      </c>
      <c r="D34" s="110"/>
      <c r="E34" s="110"/>
      <c r="F34" s="110"/>
      <c r="G34" s="111"/>
      <c r="H34" s="23" t="s">
        <v>11</v>
      </c>
      <c r="I34" s="82">
        <v>6.0090000000000003</v>
      </c>
      <c r="J34" s="82">
        <v>6.67</v>
      </c>
      <c r="K34" s="82">
        <v>181.9</v>
      </c>
      <c r="L34" s="82">
        <v>9.48</v>
      </c>
      <c r="M34" s="82">
        <f>K34*1.045</f>
        <v>190.0855</v>
      </c>
      <c r="N34" s="82">
        <v>9.9806851046399991</v>
      </c>
      <c r="O34" s="82">
        <f t="shared" si="7"/>
        <v>197.68892</v>
      </c>
      <c r="P34" s="82">
        <v>10.2599125088256</v>
      </c>
      <c r="Q34" s="82">
        <f t="shared" si="7"/>
        <v>205.5964768</v>
      </c>
      <c r="R34" s="82">
        <f>Q34*1.04</f>
        <v>213.82033587200002</v>
      </c>
      <c r="S34" s="82">
        <v>0</v>
      </c>
      <c r="T34" s="82">
        <f>L34+N34+P34+R34</f>
        <v>243.54093348546562</v>
      </c>
      <c r="U34" s="82">
        <f>M34+O34+Q34+S34+R34</f>
        <v>807.19123267199996</v>
      </c>
    </row>
    <row r="35" spans="1:21" s="22" customFormat="1" ht="16.5" customHeight="1" x14ac:dyDescent="0.25">
      <c r="A35" s="124" t="s">
        <v>40</v>
      </c>
      <c r="B35" s="125"/>
      <c r="C35" s="126" t="s">
        <v>41</v>
      </c>
      <c r="D35" s="127"/>
      <c r="E35" s="127"/>
      <c r="F35" s="127"/>
      <c r="G35" s="128"/>
      <c r="H35" s="64" t="s">
        <v>11</v>
      </c>
      <c r="I35" s="83">
        <v>1682.838</v>
      </c>
      <c r="J35" s="83">
        <v>1850.5899999999997</v>
      </c>
      <c r="K35" s="83">
        <v>1854.7619999999999</v>
      </c>
      <c r="L35" s="83">
        <v>2109.2058000000002</v>
      </c>
      <c r="M35" s="83">
        <f t="shared" ref="M35" si="11">SUM(M36,M40:M46,M49)</f>
        <v>1972.1737290000001</v>
      </c>
      <c r="N35" s="83">
        <v>2213.5716000000002</v>
      </c>
      <c r="O35" s="83">
        <f>SUM(O36,O40:O46,O49)</f>
        <v>2063.9243741600003</v>
      </c>
      <c r="P35" s="83">
        <v>2303.126463999999</v>
      </c>
      <c r="Q35" s="83">
        <f>SUM(Q36,Q40:Q46,Q49)</f>
        <v>2156.3533491263993</v>
      </c>
      <c r="R35" s="83">
        <f t="shared" ref="R35" si="12">SUM(R36,R40:R46,R49)</f>
        <v>2206.4993759477761</v>
      </c>
      <c r="S35" s="83">
        <f>SUM(S36,S40:S46,S49)</f>
        <v>0</v>
      </c>
      <c r="T35" s="83">
        <f t="shared" ref="T35:T84" si="13">L35+N35+P35+R35</f>
        <v>8832.4032399477765</v>
      </c>
      <c r="U35" s="83">
        <f>M35+O35+Q35+S35+R35</f>
        <v>8398.9508282341758</v>
      </c>
    </row>
    <row r="36" spans="1:21" s="22" customFormat="1" ht="8.1" customHeight="1" x14ac:dyDescent="0.25">
      <c r="A36" s="107" t="s">
        <v>42</v>
      </c>
      <c r="B36" s="108"/>
      <c r="C36" s="109" t="s">
        <v>13</v>
      </c>
      <c r="D36" s="110"/>
      <c r="E36" s="110"/>
      <c r="F36" s="110"/>
      <c r="G36" s="111"/>
      <c r="H36" s="23" t="s">
        <v>11</v>
      </c>
      <c r="I36" s="82">
        <v>0</v>
      </c>
      <c r="J36" s="82">
        <v>0</v>
      </c>
      <c r="K36" s="82">
        <v>0</v>
      </c>
      <c r="L36" s="82">
        <v>0</v>
      </c>
      <c r="M36" s="82">
        <f t="shared" ref="M36" si="14">SUM(M37:M39)</f>
        <v>0</v>
      </c>
      <c r="N36" s="82">
        <v>0</v>
      </c>
      <c r="O36" s="82">
        <f t="shared" ref="O36:Q36" si="15">SUM(O37:O39)</f>
        <v>0</v>
      </c>
      <c r="P36" s="82">
        <v>0</v>
      </c>
      <c r="Q36" s="82">
        <f t="shared" si="15"/>
        <v>0</v>
      </c>
      <c r="R36" s="82">
        <f t="shared" ref="R36:S36" si="16">SUM(R37:R39)</f>
        <v>0</v>
      </c>
      <c r="S36" s="82">
        <f t="shared" si="16"/>
        <v>0</v>
      </c>
      <c r="T36" s="82">
        <f t="shared" si="13"/>
        <v>0</v>
      </c>
      <c r="U36" s="82">
        <f t="shared" ref="U36:U99" si="17">M36+O36+Q36+S36+R36</f>
        <v>0</v>
      </c>
    </row>
    <row r="37" spans="1:21" s="22" customFormat="1" ht="16.5" customHeight="1" x14ac:dyDescent="0.25">
      <c r="A37" s="107" t="s">
        <v>43</v>
      </c>
      <c r="B37" s="108"/>
      <c r="C37" s="129" t="s">
        <v>15</v>
      </c>
      <c r="D37" s="130"/>
      <c r="E37" s="130"/>
      <c r="F37" s="130"/>
      <c r="G37" s="131"/>
      <c r="H37" s="23" t="s">
        <v>11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f t="shared" ref="O37:Q43" si="18">M37*1.04</f>
        <v>0</v>
      </c>
      <c r="P37" s="82">
        <v>0</v>
      </c>
      <c r="Q37" s="82">
        <f t="shared" si="18"/>
        <v>0</v>
      </c>
      <c r="R37" s="82">
        <v>0</v>
      </c>
      <c r="S37" s="82">
        <v>0</v>
      </c>
      <c r="T37" s="82">
        <f t="shared" si="13"/>
        <v>0</v>
      </c>
      <c r="U37" s="82">
        <f t="shared" si="17"/>
        <v>0</v>
      </c>
    </row>
    <row r="38" spans="1:21" s="22" customFormat="1" ht="16.5" customHeight="1" x14ac:dyDescent="0.25">
      <c r="A38" s="107" t="s">
        <v>44</v>
      </c>
      <c r="B38" s="108"/>
      <c r="C38" s="129" t="s">
        <v>17</v>
      </c>
      <c r="D38" s="130"/>
      <c r="E38" s="130"/>
      <c r="F38" s="130"/>
      <c r="G38" s="131"/>
      <c r="H38" s="23" t="s">
        <v>11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f t="shared" si="18"/>
        <v>0</v>
      </c>
      <c r="P38" s="82">
        <v>0</v>
      </c>
      <c r="Q38" s="82">
        <f t="shared" si="18"/>
        <v>0</v>
      </c>
      <c r="R38" s="82">
        <v>0</v>
      </c>
      <c r="S38" s="82">
        <v>0</v>
      </c>
      <c r="T38" s="82">
        <f t="shared" si="13"/>
        <v>0</v>
      </c>
      <c r="U38" s="82">
        <f t="shared" si="17"/>
        <v>0</v>
      </c>
    </row>
    <row r="39" spans="1:21" s="22" customFormat="1" ht="16.5" customHeight="1" x14ac:dyDescent="0.25">
      <c r="A39" s="107" t="s">
        <v>45</v>
      </c>
      <c r="B39" s="108"/>
      <c r="C39" s="129" t="s">
        <v>19</v>
      </c>
      <c r="D39" s="130"/>
      <c r="E39" s="130"/>
      <c r="F39" s="130"/>
      <c r="G39" s="131"/>
      <c r="H39" s="23" t="s">
        <v>11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f t="shared" si="18"/>
        <v>0</v>
      </c>
      <c r="P39" s="82">
        <v>0</v>
      </c>
      <c r="Q39" s="82">
        <f t="shared" si="18"/>
        <v>0</v>
      </c>
      <c r="R39" s="82">
        <v>0</v>
      </c>
      <c r="S39" s="82">
        <v>0</v>
      </c>
      <c r="T39" s="82">
        <f t="shared" si="13"/>
        <v>0</v>
      </c>
      <c r="U39" s="82">
        <f t="shared" si="17"/>
        <v>0</v>
      </c>
    </row>
    <row r="40" spans="1:21" s="22" customFormat="1" ht="8.1" customHeight="1" x14ac:dyDescent="0.25">
      <c r="A40" s="107" t="s">
        <v>46</v>
      </c>
      <c r="B40" s="108"/>
      <c r="C40" s="109" t="s">
        <v>21</v>
      </c>
      <c r="D40" s="110"/>
      <c r="E40" s="110"/>
      <c r="F40" s="110"/>
      <c r="G40" s="111"/>
      <c r="H40" s="23" t="s">
        <v>11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f t="shared" si="18"/>
        <v>0</v>
      </c>
      <c r="P40" s="82">
        <v>0</v>
      </c>
      <c r="Q40" s="82">
        <f t="shared" si="18"/>
        <v>0</v>
      </c>
      <c r="R40" s="82">
        <v>0</v>
      </c>
      <c r="S40" s="82">
        <v>0</v>
      </c>
      <c r="T40" s="82">
        <f t="shared" si="13"/>
        <v>0</v>
      </c>
      <c r="U40" s="82">
        <f t="shared" si="17"/>
        <v>0</v>
      </c>
    </row>
    <row r="41" spans="1:21" s="22" customFormat="1" ht="8.1" customHeight="1" x14ac:dyDescent="0.25">
      <c r="A41" s="107" t="s">
        <v>47</v>
      </c>
      <c r="B41" s="108"/>
      <c r="C41" s="109" t="s">
        <v>23</v>
      </c>
      <c r="D41" s="110"/>
      <c r="E41" s="110"/>
      <c r="F41" s="110"/>
      <c r="G41" s="111"/>
      <c r="H41" s="23" t="s">
        <v>11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f t="shared" si="18"/>
        <v>0</v>
      </c>
      <c r="P41" s="82">
        <v>0</v>
      </c>
      <c r="Q41" s="82">
        <f t="shared" si="18"/>
        <v>0</v>
      </c>
      <c r="R41" s="82">
        <v>0</v>
      </c>
      <c r="S41" s="82">
        <v>0</v>
      </c>
      <c r="T41" s="82">
        <f t="shared" si="13"/>
        <v>0</v>
      </c>
      <c r="U41" s="82">
        <f t="shared" si="17"/>
        <v>0</v>
      </c>
    </row>
    <row r="42" spans="1:21" s="22" customFormat="1" ht="8.1" customHeight="1" x14ac:dyDescent="0.25">
      <c r="A42" s="107" t="s">
        <v>48</v>
      </c>
      <c r="B42" s="108"/>
      <c r="C42" s="109" t="s">
        <v>25</v>
      </c>
      <c r="D42" s="110"/>
      <c r="E42" s="110"/>
      <c r="F42" s="110"/>
      <c r="G42" s="111"/>
      <c r="H42" s="23" t="s">
        <v>11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f t="shared" si="18"/>
        <v>0</v>
      </c>
      <c r="P42" s="82">
        <v>0</v>
      </c>
      <c r="Q42" s="82">
        <f t="shared" si="18"/>
        <v>0</v>
      </c>
      <c r="R42" s="82">
        <v>0</v>
      </c>
      <c r="S42" s="82">
        <v>0</v>
      </c>
      <c r="T42" s="82">
        <f t="shared" si="13"/>
        <v>0</v>
      </c>
      <c r="U42" s="82">
        <f t="shared" si="17"/>
        <v>0</v>
      </c>
    </row>
    <row r="43" spans="1:21" s="22" customFormat="1" ht="8.1" customHeight="1" x14ac:dyDescent="0.25">
      <c r="A43" s="107" t="s">
        <v>49</v>
      </c>
      <c r="B43" s="108"/>
      <c r="C43" s="109" t="s">
        <v>27</v>
      </c>
      <c r="D43" s="110"/>
      <c r="E43" s="110"/>
      <c r="F43" s="110"/>
      <c r="G43" s="111"/>
      <c r="H43" s="23" t="s">
        <v>11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f t="shared" si="18"/>
        <v>0</v>
      </c>
      <c r="P43" s="82">
        <v>0</v>
      </c>
      <c r="Q43" s="82">
        <f t="shared" si="18"/>
        <v>0</v>
      </c>
      <c r="R43" s="82">
        <v>0</v>
      </c>
      <c r="S43" s="82">
        <v>0</v>
      </c>
      <c r="T43" s="82">
        <f t="shared" si="13"/>
        <v>0</v>
      </c>
      <c r="U43" s="82">
        <f t="shared" si="17"/>
        <v>0</v>
      </c>
    </row>
    <row r="44" spans="1:21" s="22" customFormat="1" ht="8.1" customHeight="1" x14ac:dyDescent="0.25">
      <c r="A44" s="107" t="s">
        <v>50</v>
      </c>
      <c r="B44" s="108"/>
      <c r="C44" s="109" t="s">
        <v>29</v>
      </c>
      <c r="D44" s="110"/>
      <c r="E44" s="110"/>
      <c r="F44" s="110"/>
      <c r="G44" s="111"/>
      <c r="H44" s="23" t="s">
        <v>11</v>
      </c>
      <c r="I44" s="82">
        <v>1682.117</v>
      </c>
      <c r="J44" s="82">
        <v>1800.5599999999997</v>
      </c>
      <c r="K44" s="82">
        <v>1805.0609999999999</v>
      </c>
      <c r="L44" s="82">
        <v>2056.1858000000002</v>
      </c>
      <c r="M44" s="82">
        <f>M53+M61+M63+M65+M66+M77+M79</f>
        <v>1960.3317890000001</v>
      </c>
      <c r="N44" s="82">
        <v>2158.4308000000001</v>
      </c>
      <c r="O44" s="82">
        <f>O53+O61+O63+O65+O66+O77+O79</f>
        <v>2051.6087565600001</v>
      </c>
      <c r="P44" s="82">
        <v>2245.7800319999992</v>
      </c>
      <c r="Q44" s="82">
        <f>Q53+Q61+Q63+Q65+Q66+Q77+Q79</f>
        <v>2143.5451068223992</v>
      </c>
      <c r="R44" s="82">
        <f>R53+R61+R63+R65+R66+R77+R79</f>
        <v>2193.1788039516159</v>
      </c>
      <c r="S44" s="82">
        <v>0</v>
      </c>
      <c r="T44" s="82">
        <f>L44+N44+P44+R44</f>
        <v>8653.5754359516159</v>
      </c>
      <c r="U44" s="82">
        <f t="shared" si="17"/>
        <v>8348.664456334016</v>
      </c>
    </row>
    <row r="45" spans="1:21" s="22" customFormat="1" ht="8.1" customHeight="1" x14ac:dyDescent="0.25">
      <c r="A45" s="107" t="s">
        <v>51</v>
      </c>
      <c r="B45" s="108"/>
      <c r="C45" s="109" t="s">
        <v>31</v>
      </c>
      <c r="D45" s="110"/>
      <c r="E45" s="110"/>
      <c r="F45" s="110"/>
      <c r="G45" s="111"/>
      <c r="H45" s="23" t="s">
        <v>11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f>M45*1.04</f>
        <v>0</v>
      </c>
      <c r="P45" s="82">
        <v>0</v>
      </c>
      <c r="Q45" s="82">
        <f>O45*1.04</f>
        <v>0</v>
      </c>
      <c r="R45" s="82">
        <v>0</v>
      </c>
      <c r="S45" s="82">
        <v>0</v>
      </c>
      <c r="T45" s="82">
        <f t="shared" si="13"/>
        <v>0</v>
      </c>
      <c r="U45" s="82">
        <f t="shared" si="17"/>
        <v>0</v>
      </c>
    </row>
    <row r="46" spans="1:21" s="22" customFormat="1" ht="16.5" customHeight="1" x14ac:dyDescent="0.25">
      <c r="A46" s="107" t="s">
        <v>52</v>
      </c>
      <c r="B46" s="108"/>
      <c r="C46" s="109" t="s">
        <v>33</v>
      </c>
      <c r="D46" s="110"/>
      <c r="E46" s="110"/>
      <c r="F46" s="110"/>
      <c r="G46" s="111"/>
      <c r="H46" s="23" t="s">
        <v>11</v>
      </c>
      <c r="I46" s="82">
        <v>0</v>
      </c>
      <c r="J46" s="82">
        <v>0</v>
      </c>
      <c r="K46" s="82">
        <v>0</v>
      </c>
      <c r="L46" s="82">
        <v>0</v>
      </c>
      <c r="M46" s="82">
        <f t="shared" ref="M46" si="19">SUM(M47:M48)</f>
        <v>0</v>
      </c>
      <c r="N46" s="82">
        <v>0</v>
      </c>
      <c r="O46" s="82">
        <f t="shared" ref="O46:Q48" si="20">M46*1.04</f>
        <v>0</v>
      </c>
      <c r="P46" s="82">
        <v>0</v>
      </c>
      <c r="Q46" s="82">
        <f t="shared" si="20"/>
        <v>0</v>
      </c>
      <c r="R46" s="82">
        <f t="shared" ref="R46" si="21">SUM(R47:R48)</f>
        <v>0</v>
      </c>
      <c r="S46" s="82">
        <f t="shared" ref="S46" si="22">SUM(S47:S48)</f>
        <v>0</v>
      </c>
      <c r="T46" s="82">
        <f t="shared" si="13"/>
        <v>0</v>
      </c>
      <c r="U46" s="82">
        <f t="shared" si="17"/>
        <v>0</v>
      </c>
    </row>
    <row r="47" spans="1:21" s="22" customFormat="1" ht="8.1" customHeight="1" x14ac:dyDescent="0.25">
      <c r="A47" s="107" t="s">
        <v>53</v>
      </c>
      <c r="B47" s="108"/>
      <c r="C47" s="129" t="s">
        <v>35</v>
      </c>
      <c r="D47" s="130"/>
      <c r="E47" s="130"/>
      <c r="F47" s="130"/>
      <c r="G47" s="131"/>
      <c r="H47" s="23" t="s">
        <v>11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f t="shared" si="20"/>
        <v>0</v>
      </c>
      <c r="P47" s="82">
        <v>0</v>
      </c>
      <c r="Q47" s="82">
        <f t="shared" si="20"/>
        <v>0</v>
      </c>
      <c r="R47" s="82">
        <v>0</v>
      </c>
      <c r="S47" s="82">
        <v>0</v>
      </c>
      <c r="T47" s="82">
        <f t="shared" si="13"/>
        <v>0</v>
      </c>
      <c r="U47" s="82">
        <f t="shared" si="17"/>
        <v>0</v>
      </c>
    </row>
    <row r="48" spans="1:21" s="22" customFormat="1" ht="8.1" customHeight="1" x14ac:dyDescent="0.25">
      <c r="A48" s="107" t="s">
        <v>54</v>
      </c>
      <c r="B48" s="108"/>
      <c r="C48" s="129" t="s">
        <v>37</v>
      </c>
      <c r="D48" s="130"/>
      <c r="E48" s="130"/>
      <c r="F48" s="130"/>
      <c r="G48" s="131"/>
      <c r="H48" s="23" t="s">
        <v>11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f t="shared" si="20"/>
        <v>0</v>
      </c>
      <c r="P48" s="82">
        <v>0</v>
      </c>
      <c r="Q48" s="82">
        <f t="shared" si="20"/>
        <v>0</v>
      </c>
      <c r="R48" s="82">
        <v>0</v>
      </c>
      <c r="S48" s="82">
        <v>0</v>
      </c>
      <c r="T48" s="82">
        <f t="shared" si="13"/>
        <v>0</v>
      </c>
      <c r="U48" s="82">
        <f t="shared" si="17"/>
        <v>0</v>
      </c>
    </row>
    <row r="49" spans="1:21" s="22" customFormat="1" ht="8.1" customHeight="1" x14ac:dyDescent="0.25">
      <c r="A49" s="107" t="s">
        <v>55</v>
      </c>
      <c r="B49" s="108"/>
      <c r="C49" s="109" t="s">
        <v>39</v>
      </c>
      <c r="D49" s="110"/>
      <c r="E49" s="110"/>
      <c r="F49" s="110"/>
      <c r="G49" s="111"/>
      <c r="H49" s="23" t="s">
        <v>11</v>
      </c>
      <c r="I49" s="82">
        <v>0.72099999999999997</v>
      </c>
      <c r="J49" s="82">
        <v>50.03</v>
      </c>
      <c r="K49" s="82">
        <v>49.701000000000022</v>
      </c>
      <c r="L49" s="82">
        <v>53.019999999999996</v>
      </c>
      <c r="M49" s="82">
        <f>M64+M76</f>
        <v>11.841940000000001</v>
      </c>
      <c r="N49" s="82">
        <v>55.140799999999999</v>
      </c>
      <c r="O49" s="82">
        <f>O64+O76</f>
        <v>12.315617599999999</v>
      </c>
      <c r="P49" s="82">
        <v>57.346432</v>
      </c>
      <c r="Q49" s="82">
        <f>Q64+Q76</f>
        <v>12.808242304</v>
      </c>
      <c r="R49" s="82">
        <f>R64+R76</f>
        <v>13.320571996160002</v>
      </c>
      <c r="S49" s="82">
        <v>0</v>
      </c>
      <c r="T49" s="82">
        <f>L49+N49+P49+R49</f>
        <v>178.82780399615999</v>
      </c>
      <c r="U49" s="82">
        <f t="shared" si="17"/>
        <v>50.286371900160006</v>
      </c>
    </row>
    <row r="50" spans="1:21" s="22" customFormat="1" ht="8.1" customHeight="1" x14ac:dyDescent="0.25">
      <c r="A50" s="124" t="s">
        <v>56</v>
      </c>
      <c r="B50" s="125"/>
      <c r="C50" s="138" t="s">
        <v>57</v>
      </c>
      <c r="D50" s="139"/>
      <c r="E50" s="139"/>
      <c r="F50" s="139"/>
      <c r="G50" s="140"/>
      <c r="H50" s="64" t="s">
        <v>11</v>
      </c>
      <c r="I50" s="83">
        <v>809.38599999999997</v>
      </c>
      <c r="J50" s="83">
        <v>811.57</v>
      </c>
      <c r="K50" s="83">
        <v>870.92129999999997</v>
      </c>
      <c r="L50" s="83">
        <v>874.96579999999994</v>
      </c>
      <c r="M50" s="83">
        <f t="shared" ref="M50" si="23">SUM(M51,M52,M57,M58)</f>
        <v>910.11275849999993</v>
      </c>
      <c r="N50" s="83">
        <v>929.97</v>
      </c>
      <c r="O50" s="83">
        <f t="shared" ref="O50:Q50" si="24">SUM(O51,O52,O57,O58)</f>
        <v>946.51726883999993</v>
      </c>
      <c r="P50" s="83">
        <v>968.18880000000001</v>
      </c>
      <c r="Q50" s="83">
        <f t="shared" si="24"/>
        <v>984.37795959359994</v>
      </c>
      <c r="R50" s="83">
        <f t="shared" ref="R50:S50" si="25">SUM(R51,R52,R57,R58)</f>
        <v>1024.773077977344</v>
      </c>
      <c r="S50" s="83">
        <f t="shared" si="25"/>
        <v>0</v>
      </c>
      <c r="T50" s="83">
        <f t="shared" si="13"/>
        <v>3797.8976779773438</v>
      </c>
      <c r="U50" s="83">
        <f t="shared" si="17"/>
        <v>3865.7810649109433</v>
      </c>
    </row>
    <row r="51" spans="1:21" s="22" customFormat="1" ht="7.8" customHeight="1" x14ac:dyDescent="0.25">
      <c r="A51" s="107" t="s">
        <v>43</v>
      </c>
      <c r="B51" s="108"/>
      <c r="C51" s="129" t="s">
        <v>58</v>
      </c>
      <c r="D51" s="130"/>
      <c r="E51" s="130"/>
      <c r="F51" s="130"/>
      <c r="G51" s="131"/>
      <c r="H51" s="23" t="s">
        <v>11</v>
      </c>
      <c r="I51" s="82">
        <v>0</v>
      </c>
      <c r="J51" s="82">
        <v>0</v>
      </c>
      <c r="K51" s="82">
        <v>0</v>
      </c>
      <c r="L51" s="82">
        <v>0</v>
      </c>
      <c r="M51" s="82">
        <v>0</v>
      </c>
      <c r="N51" s="82">
        <v>0</v>
      </c>
      <c r="O51" s="82">
        <f>M51*1.04</f>
        <v>0</v>
      </c>
      <c r="P51" s="82">
        <v>0</v>
      </c>
      <c r="Q51" s="82">
        <f>O51*1.04</f>
        <v>0</v>
      </c>
      <c r="R51" s="82">
        <f>Q51*104%</f>
        <v>0</v>
      </c>
      <c r="S51" s="82">
        <v>0</v>
      </c>
      <c r="T51" s="82">
        <f t="shared" si="13"/>
        <v>0</v>
      </c>
      <c r="U51" s="82">
        <f t="shared" si="17"/>
        <v>0</v>
      </c>
    </row>
    <row r="52" spans="1:21" s="22" customFormat="1" ht="7.8" customHeight="1" x14ac:dyDescent="0.25">
      <c r="A52" s="107" t="s">
        <v>44</v>
      </c>
      <c r="B52" s="108"/>
      <c r="C52" s="129" t="s">
        <v>59</v>
      </c>
      <c r="D52" s="130"/>
      <c r="E52" s="130"/>
      <c r="F52" s="130"/>
      <c r="G52" s="131"/>
      <c r="H52" s="23" t="s">
        <v>11</v>
      </c>
      <c r="I52" s="82">
        <v>809.38599999999997</v>
      </c>
      <c r="J52" s="82">
        <v>811.57</v>
      </c>
      <c r="K52" s="82">
        <v>870.92129999999997</v>
      </c>
      <c r="L52" s="82">
        <v>874.96579999999994</v>
      </c>
      <c r="M52" s="82">
        <f>M53+M56</f>
        <v>910.11275849999993</v>
      </c>
      <c r="N52" s="82">
        <v>929.97</v>
      </c>
      <c r="O52" s="82">
        <f t="shared" ref="O52:Q52" si="26">O53+O56</f>
        <v>946.51726883999993</v>
      </c>
      <c r="P52" s="82">
        <v>968.18880000000001</v>
      </c>
      <c r="Q52" s="82">
        <f t="shared" si="26"/>
        <v>984.37795959359994</v>
      </c>
      <c r="R52" s="82">
        <f t="shared" ref="R52:S52" si="27">R53+R56</f>
        <v>1024.773077977344</v>
      </c>
      <c r="S52" s="82">
        <f t="shared" si="27"/>
        <v>0</v>
      </c>
      <c r="T52" s="82">
        <f t="shared" si="13"/>
        <v>3797.8976779773438</v>
      </c>
      <c r="U52" s="82">
        <f t="shared" si="17"/>
        <v>3865.7810649109433</v>
      </c>
    </row>
    <row r="53" spans="1:21" s="22" customFormat="1" ht="8.4" customHeight="1" x14ac:dyDescent="0.25">
      <c r="A53" s="107" t="s">
        <v>60</v>
      </c>
      <c r="B53" s="108"/>
      <c r="C53" s="132" t="s">
        <v>61</v>
      </c>
      <c r="D53" s="133"/>
      <c r="E53" s="133"/>
      <c r="F53" s="133"/>
      <c r="G53" s="134"/>
      <c r="H53" s="23" t="s">
        <v>11</v>
      </c>
      <c r="I53" s="82">
        <v>809.38599999999997</v>
      </c>
      <c r="J53" s="82">
        <v>811.57</v>
      </c>
      <c r="K53" s="82">
        <v>870.92129999999997</v>
      </c>
      <c r="L53" s="82">
        <v>874.96579999999994</v>
      </c>
      <c r="M53" s="82">
        <f t="shared" ref="M53:O53" si="28">M54+M55</f>
        <v>910.11275849999993</v>
      </c>
      <c r="N53" s="82">
        <v>929.97</v>
      </c>
      <c r="O53" s="82">
        <f t="shared" si="28"/>
        <v>946.51726883999993</v>
      </c>
      <c r="P53" s="82">
        <v>968.18880000000001</v>
      </c>
      <c r="Q53" s="82">
        <f t="shared" ref="Q53" si="29">Q54+Q55</f>
        <v>984.37795959359994</v>
      </c>
      <c r="R53" s="82">
        <f t="shared" ref="R53:S53" si="30">R54+R55</f>
        <v>1024.773077977344</v>
      </c>
      <c r="S53" s="82">
        <f t="shared" si="30"/>
        <v>0</v>
      </c>
      <c r="T53" s="82">
        <f t="shared" si="13"/>
        <v>3797.8976779773438</v>
      </c>
      <c r="U53" s="82">
        <f t="shared" si="17"/>
        <v>3865.7810649109433</v>
      </c>
    </row>
    <row r="54" spans="1:21" s="22" customFormat="1" ht="16.5" customHeight="1" x14ac:dyDescent="0.25">
      <c r="A54" s="107" t="s">
        <v>62</v>
      </c>
      <c r="B54" s="108"/>
      <c r="C54" s="135" t="s">
        <v>63</v>
      </c>
      <c r="D54" s="136"/>
      <c r="E54" s="136"/>
      <c r="F54" s="136"/>
      <c r="G54" s="137"/>
      <c r="H54" s="23" t="s">
        <v>11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f>M54*1.04</f>
        <v>0</v>
      </c>
      <c r="P54" s="82">
        <v>0</v>
      </c>
      <c r="Q54" s="82">
        <f>O54*1.04</f>
        <v>0</v>
      </c>
      <c r="R54" s="82">
        <v>0</v>
      </c>
      <c r="S54" s="82">
        <v>0</v>
      </c>
      <c r="T54" s="82">
        <f t="shared" si="13"/>
        <v>0</v>
      </c>
      <c r="U54" s="82">
        <f t="shared" si="17"/>
        <v>0</v>
      </c>
    </row>
    <row r="55" spans="1:21" s="22" customFormat="1" ht="8.1" customHeight="1" x14ac:dyDescent="0.25">
      <c r="A55" s="107" t="s">
        <v>64</v>
      </c>
      <c r="B55" s="108"/>
      <c r="C55" s="135" t="s">
        <v>65</v>
      </c>
      <c r="D55" s="136"/>
      <c r="E55" s="136"/>
      <c r="F55" s="136"/>
      <c r="G55" s="137"/>
      <c r="H55" s="23" t="s">
        <v>11</v>
      </c>
      <c r="I55" s="82">
        <v>809.38599999999997</v>
      </c>
      <c r="J55" s="82">
        <v>811.57</v>
      </c>
      <c r="K55" s="82">
        <v>870.92129999999997</v>
      </c>
      <c r="L55" s="82">
        <v>874.96579999999994</v>
      </c>
      <c r="M55" s="82">
        <f>K55*1.045</f>
        <v>910.11275849999993</v>
      </c>
      <c r="N55" s="82">
        <v>929.97</v>
      </c>
      <c r="O55" s="82">
        <f>M55*1.04</f>
        <v>946.51726883999993</v>
      </c>
      <c r="P55" s="82">
        <v>968.18880000000001</v>
      </c>
      <c r="Q55" s="82">
        <f>O55*1.04</f>
        <v>984.37795959359994</v>
      </c>
      <c r="R55" s="82">
        <f>Q55*1.04-0.98+2</f>
        <v>1024.773077977344</v>
      </c>
      <c r="S55" s="82">
        <v>0</v>
      </c>
      <c r="T55" s="82">
        <f t="shared" si="13"/>
        <v>3797.8976779773438</v>
      </c>
      <c r="U55" s="82">
        <f t="shared" si="17"/>
        <v>3865.7810649109433</v>
      </c>
    </row>
    <row r="56" spans="1:21" s="22" customFormat="1" ht="8.1" customHeight="1" x14ac:dyDescent="0.25">
      <c r="A56" s="107" t="s">
        <v>66</v>
      </c>
      <c r="B56" s="108"/>
      <c r="C56" s="132" t="s">
        <v>67</v>
      </c>
      <c r="D56" s="133"/>
      <c r="E56" s="133"/>
      <c r="F56" s="133"/>
      <c r="G56" s="134"/>
      <c r="H56" s="23" t="s">
        <v>11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f>M56*1.04</f>
        <v>0</v>
      </c>
      <c r="P56" s="82">
        <v>0</v>
      </c>
      <c r="Q56" s="82">
        <f>O56*1.04</f>
        <v>0</v>
      </c>
      <c r="R56" s="82">
        <v>0</v>
      </c>
      <c r="S56" s="82">
        <v>0</v>
      </c>
      <c r="T56" s="82">
        <f t="shared" si="13"/>
        <v>0</v>
      </c>
      <c r="U56" s="82">
        <f t="shared" si="17"/>
        <v>0</v>
      </c>
    </row>
    <row r="57" spans="1:21" s="22" customFormat="1" ht="8.1" customHeight="1" x14ac:dyDescent="0.25">
      <c r="A57" s="107" t="s">
        <v>45</v>
      </c>
      <c r="B57" s="108"/>
      <c r="C57" s="129" t="s">
        <v>68</v>
      </c>
      <c r="D57" s="130"/>
      <c r="E57" s="130"/>
      <c r="F57" s="130"/>
      <c r="G57" s="131"/>
      <c r="H57" s="23" t="s">
        <v>11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f>M57*1.04</f>
        <v>0</v>
      </c>
      <c r="P57" s="82">
        <v>0</v>
      </c>
      <c r="Q57" s="82">
        <f>O57*1.04</f>
        <v>0</v>
      </c>
      <c r="R57" s="82">
        <f>Q57*104%</f>
        <v>0</v>
      </c>
      <c r="S57" s="82">
        <v>0</v>
      </c>
      <c r="T57" s="82">
        <f t="shared" si="13"/>
        <v>0</v>
      </c>
      <c r="U57" s="82">
        <f t="shared" si="17"/>
        <v>0</v>
      </c>
    </row>
    <row r="58" spans="1:21" s="22" customFormat="1" ht="8.1" customHeight="1" x14ac:dyDescent="0.25">
      <c r="A58" s="107" t="s">
        <v>69</v>
      </c>
      <c r="B58" s="108"/>
      <c r="C58" s="129" t="s">
        <v>70</v>
      </c>
      <c r="D58" s="130"/>
      <c r="E58" s="130"/>
      <c r="F58" s="130"/>
      <c r="G58" s="131"/>
      <c r="H58" s="23" t="s">
        <v>11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f>M58*1.04</f>
        <v>0</v>
      </c>
      <c r="P58" s="82">
        <v>0</v>
      </c>
      <c r="Q58" s="82">
        <f>O58*1.04</f>
        <v>0</v>
      </c>
      <c r="R58" s="82">
        <v>0</v>
      </c>
      <c r="S58" s="82">
        <v>0</v>
      </c>
      <c r="T58" s="82">
        <f t="shared" si="13"/>
        <v>0</v>
      </c>
      <c r="U58" s="82">
        <f t="shared" si="17"/>
        <v>0</v>
      </c>
    </row>
    <row r="59" spans="1:21" s="22" customFormat="1" ht="8.1" customHeight="1" x14ac:dyDescent="0.25">
      <c r="A59" s="124" t="s">
        <v>71</v>
      </c>
      <c r="B59" s="125"/>
      <c r="C59" s="138" t="s">
        <v>72</v>
      </c>
      <c r="D59" s="139"/>
      <c r="E59" s="139"/>
      <c r="F59" s="139"/>
      <c r="G59" s="140"/>
      <c r="H59" s="64" t="s">
        <v>11</v>
      </c>
      <c r="I59" s="83">
        <v>822.36800000000005</v>
      </c>
      <c r="J59" s="83">
        <v>918.57</v>
      </c>
      <c r="K59" s="83">
        <v>934.14020000000005</v>
      </c>
      <c r="L59" s="83">
        <v>1106.93</v>
      </c>
      <c r="M59" s="83">
        <f t="shared" ref="M59:O59" si="31">SUM(M60:M64)</f>
        <v>976.1765089999999</v>
      </c>
      <c r="N59" s="83">
        <v>1151.2072000000001</v>
      </c>
      <c r="O59" s="83">
        <f t="shared" si="31"/>
        <v>1015.2235693600001</v>
      </c>
      <c r="P59" s="83">
        <v>1197.2554880000002</v>
      </c>
      <c r="Q59" s="83">
        <f t="shared" ref="Q59" si="32">SUM(Q60:Q64)</f>
        <v>1055.8325121343998</v>
      </c>
      <c r="R59" s="83">
        <f t="shared" ref="R59:S59" si="33">SUM(R60:R64)</f>
        <v>1098.0658126197761</v>
      </c>
      <c r="S59" s="83">
        <f t="shared" si="33"/>
        <v>0</v>
      </c>
      <c r="T59" s="83">
        <f t="shared" si="13"/>
        <v>4553.4585006197767</v>
      </c>
      <c r="U59" s="83">
        <f t="shared" si="17"/>
        <v>4145.2984031141759</v>
      </c>
    </row>
    <row r="60" spans="1:21" s="22" customFormat="1" ht="16.5" customHeight="1" x14ac:dyDescent="0.25">
      <c r="A60" s="107" t="s">
        <v>73</v>
      </c>
      <c r="B60" s="108"/>
      <c r="C60" s="129" t="s">
        <v>74</v>
      </c>
      <c r="D60" s="130"/>
      <c r="E60" s="130"/>
      <c r="F60" s="130"/>
      <c r="G60" s="131"/>
      <c r="H60" s="23" t="s">
        <v>11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f>M60*1.04</f>
        <v>0</v>
      </c>
      <c r="P60" s="82">
        <v>0</v>
      </c>
      <c r="Q60" s="82">
        <f>O60*1.04</f>
        <v>0</v>
      </c>
      <c r="R60" s="82">
        <f>Q60*104%</f>
        <v>0</v>
      </c>
      <c r="S60" s="82">
        <v>0</v>
      </c>
      <c r="T60" s="82">
        <f t="shared" si="13"/>
        <v>0</v>
      </c>
      <c r="U60" s="82">
        <f t="shared" si="17"/>
        <v>0</v>
      </c>
    </row>
    <row r="61" spans="1:21" s="22" customFormat="1" ht="16.5" customHeight="1" x14ac:dyDescent="0.25">
      <c r="A61" s="107" t="s">
        <v>75</v>
      </c>
      <c r="B61" s="108"/>
      <c r="C61" s="129" t="s">
        <v>76</v>
      </c>
      <c r="D61" s="130"/>
      <c r="E61" s="130"/>
      <c r="F61" s="130"/>
      <c r="G61" s="131"/>
      <c r="H61" s="23" t="s">
        <v>11</v>
      </c>
      <c r="I61" s="82">
        <v>820.27700000000004</v>
      </c>
      <c r="J61" s="82">
        <v>887.22</v>
      </c>
      <c r="K61" s="82">
        <v>929.61919999999998</v>
      </c>
      <c r="L61" s="82">
        <v>1073.47</v>
      </c>
      <c r="M61" s="82">
        <f>K61*1.045</f>
        <v>971.45206399999995</v>
      </c>
      <c r="N61" s="82">
        <v>1116.4088000000002</v>
      </c>
      <c r="O61" s="82">
        <f>M61*1.04</f>
        <v>1010.31014656</v>
      </c>
      <c r="P61" s="82">
        <v>1161.0651520000001</v>
      </c>
      <c r="Q61" s="82">
        <f>O61*1.04</f>
        <v>1050.7225524224</v>
      </c>
      <c r="R61" s="82">
        <f>Q61*1.04</f>
        <v>1092.751454519296</v>
      </c>
      <c r="S61" s="82">
        <v>0</v>
      </c>
      <c r="T61" s="82">
        <f>L61+N61+P61+R61</f>
        <v>4443.6954065192967</v>
      </c>
      <c r="U61" s="82">
        <f t="shared" si="17"/>
        <v>4125.236217501696</v>
      </c>
    </row>
    <row r="62" spans="1:21" s="22" customFormat="1" ht="8.1" customHeight="1" x14ac:dyDescent="0.25">
      <c r="A62" s="107" t="s">
        <v>77</v>
      </c>
      <c r="B62" s="108"/>
      <c r="C62" s="129" t="s">
        <v>78</v>
      </c>
      <c r="D62" s="130"/>
      <c r="E62" s="130"/>
      <c r="F62" s="130"/>
      <c r="G62" s="131"/>
      <c r="H62" s="23" t="s">
        <v>11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82">
        <v>0</v>
      </c>
      <c r="R62" s="82">
        <v>0</v>
      </c>
      <c r="S62" s="82">
        <v>0</v>
      </c>
      <c r="T62" s="82">
        <f t="shared" si="13"/>
        <v>0</v>
      </c>
      <c r="U62" s="82">
        <f t="shared" si="17"/>
        <v>0</v>
      </c>
    </row>
    <row r="63" spans="1:21" s="22" customFormat="1" ht="8.1" customHeight="1" x14ac:dyDescent="0.25">
      <c r="A63" s="107" t="s">
        <v>79</v>
      </c>
      <c r="B63" s="108"/>
      <c r="C63" s="129" t="s">
        <v>709</v>
      </c>
      <c r="D63" s="130"/>
      <c r="E63" s="130"/>
      <c r="F63" s="130"/>
      <c r="G63" s="131"/>
      <c r="H63" s="23" t="s">
        <v>11</v>
      </c>
      <c r="I63" s="82">
        <v>1.37</v>
      </c>
      <c r="J63" s="82">
        <v>1.22</v>
      </c>
      <c r="K63" s="82">
        <v>1.589</v>
      </c>
      <c r="L63" s="82">
        <v>1.48</v>
      </c>
      <c r="M63" s="82">
        <f>K63*1.045</f>
        <v>1.6605049999999999</v>
      </c>
      <c r="N63" s="82">
        <v>1.5392000000000001</v>
      </c>
      <c r="O63" s="82">
        <f t="shared" ref="O63:Q65" si="34">M63*1.04</f>
        <v>1.7269251999999999</v>
      </c>
      <c r="P63" s="82">
        <v>1.6007680000000002</v>
      </c>
      <c r="Q63" s="82">
        <f t="shared" si="34"/>
        <v>1.796002208</v>
      </c>
      <c r="R63" s="82">
        <f>Q63*1.04</f>
        <v>1.8678422963200001</v>
      </c>
      <c r="S63" s="82">
        <v>0</v>
      </c>
      <c r="T63" s="82">
        <f>L63+N63+P63+R63</f>
        <v>6.4878102963200002</v>
      </c>
      <c r="U63" s="82">
        <f t="shared" si="17"/>
        <v>7.0512747043199999</v>
      </c>
    </row>
    <row r="64" spans="1:21" s="22" customFormat="1" ht="8.1" customHeight="1" x14ac:dyDescent="0.25">
      <c r="A64" s="107" t="s">
        <v>80</v>
      </c>
      <c r="B64" s="108"/>
      <c r="C64" s="129" t="s">
        <v>81</v>
      </c>
      <c r="D64" s="130"/>
      <c r="E64" s="130"/>
      <c r="F64" s="130"/>
      <c r="G64" s="131"/>
      <c r="H64" s="23" t="s">
        <v>11</v>
      </c>
      <c r="I64" s="82">
        <v>0.72099999999999997</v>
      </c>
      <c r="J64" s="82">
        <v>30.13</v>
      </c>
      <c r="K64" s="82">
        <v>2.9319999999999999</v>
      </c>
      <c r="L64" s="82">
        <v>31.98</v>
      </c>
      <c r="M64" s="82">
        <f>K64*1.045</f>
        <v>3.0639399999999997</v>
      </c>
      <c r="N64" s="82">
        <v>33.2592</v>
      </c>
      <c r="O64" s="82">
        <f t="shared" si="34"/>
        <v>3.1864975999999996</v>
      </c>
      <c r="P64" s="82">
        <v>34.589568</v>
      </c>
      <c r="Q64" s="82">
        <f t="shared" si="34"/>
        <v>3.3139575039999998</v>
      </c>
      <c r="R64" s="82">
        <f>Q64*1.04</f>
        <v>3.4465158041599997</v>
      </c>
      <c r="S64" s="82">
        <v>0</v>
      </c>
      <c r="T64" s="82">
        <f>L64+N64+P64+R64</f>
        <v>103.27528380416</v>
      </c>
      <c r="U64" s="82">
        <f t="shared" si="17"/>
        <v>13.01091090816</v>
      </c>
    </row>
    <row r="65" spans="1:21" s="22" customFormat="1" ht="8.1" customHeight="1" x14ac:dyDescent="0.25">
      <c r="A65" s="124" t="s">
        <v>82</v>
      </c>
      <c r="B65" s="125"/>
      <c r="C65" s="138" t="s">
        <v>83</v>
      </c>
      <c r="D65" s="139"/>
      <c r="E65" s="139"/>
      <c r="F65" s="139"/>
      <c r="G65" s="140"/>
      <c r="H65" s="64" t="s">
        <v>11</v>
      </c>
      <c r="I65" s="83">
        <v>26.307000000000002</v>
      </c>
      <c r="J65" s="83">
        <v>90.13</v>
      </c>
      <c r="K65" s="83">
        <v>36.643700000000003</v>
      </c>
      <c r="L65" s="83">
        <v>95.27</v>
      </c>
      <c r="M65" s="83">
        <f>K65*1.045</f>
        <v>38.292666500000003</v>
      </c>
      <c r="N65" s="83">
        <v>99.080799999999996</v>
      </c>
      <c r="O65" s="83">
        <f t="shared" si="34"/>
        <v>39.824373160000007</v>
      </c>
      <c r="P65" s="83">
        <v>103.044032</v>
      </c>
      <c r="Q65" s="83">
        <f t="shared" si="34"/>
        <v>41.417348086400011</v>
      </c>
      <c r="R65" s="83">
        <f>Q65*1.04</f>
        <v>43.074042009856015</v>
      </c>
      <c r="S65" s="83">
        <v>0</v>
      </c>
      <c r="T65" s="83">
        <f>L65+N65+P65+R65</f>
        <v>340.46887400985599</v>
      </c>
      <c r="U65" s="83">
        <f t="shared" si="17"/>
        <v>162.60842975625604</v>
      </c>
    </row>
    <row r="66" spans="1:21" s="22" customFormat="1" ht="8.1" customHeight="1" x14ac:dyDescent="0.25">
      <c r="A66" s="124" t="s">
        <v>84</v>
      </c>
      <c r="B66" s="125"/>
      <c r="C66" s="138" t="s">
        <v>85</v>
      </c>
      <c r="D66" s="139"/>
      <c r="E66" s="139"/>
      <c r="F66" s="139"/>
      <c r="G66" s="140"/>
      <c r="H66" s="64" t="s">
        <v>11</v>
      </c>
      <c r="I66" s="83">
        <f t="shared" ref="I66:M66" si="35">SUM(I67:I71)</f>
        <v>0.92700000000000005</v>
      </c>
      <c r="J66" s="83">
        <v>0.3</v>
      </c>
      <c r="K66" s="83">
        <v>1.1255999999999999</v>
      </c>
      <c r="L66" s="83">
        <v>0.2</v>
      </c>
      <c r="M66" s="83">
        <f t="shared" si="35"/>
        <v>0.2</v>
      </c>
      <c r="N66" s="83">
        <v>0.2</v>
      </c>
      <c r="O66" s="83">
        <f t="shared" ref="O66:Q66" si="36">SUM(O67:O71)</f>
        <v>2.95</v>
      </c>
      <c r="P66" s="83">
        <v>0.2</v>
      </c>
      <c r="Q66" s="83">
        <f t="shared" si="36"/>
        <v>12.94</v>
      </c>
      <c r="R66" s="83">
        <f t="shared" ref="R66:S66" si="37">SUM(R67:R71)</f>
        <v>19.13</v>
      </c>
      <c r="S66" s="83">
        <f t="shared" si="37"/>
        <v>0</v>
      </c>
      <c r="T66" s="83">
        <f t="shared" si="13"/>
        <v>19.73</v>
      </c>
      <c r="U66" s="83">
        <f t="shared" si="17"/>
        <v>35.22</v>
      </c>
    </row>
    <row r="67" spans="1:21" s="22" customFormat="1" ht="8.1" customHeight="1" x14ac:dyDescent="0.25">
      <c r="A67" s="107" t="s">
        <v>668</v>
      </c>
      <c r="B67" s="108" t="s">
        <v>668</v>
      </c>
      <c r="C67" s="149" t="s">
        <v>85</v>
      </c>
      <c r="D67" s="150" t="s">
        <v>85</v>
      </c>
      <c r="E67" s="150" t="s">
        <v>85</v>
      </c>
      <c r="F67" s="150" t="s">
        <v>85</v>
      </c>
      <c r="G67" s="151" t="s">
        <v>85</v>
      </c>
      <c r="H67" s="23" t="s">
        <v>11</v>
      </c>
      <c r="I67" s="82">
        <v>0.92700000000000005</v>
      </c>
      <c r="J67" s="82">
        <v>0.3</v>
      </c>
      <c r="K67" s="82">
        <v>1.1255999999999999</v>
      </c>
      <c r="L67" s="82">
        <v>0.2</v>
      </c>
      <c r="M67" s="82">
        <v>0.2</v>
      </c>
      <c r="N67" s="82">
        <v>0.2</v>
      </c>
      <c r="O67" s="82">
        <v>2.95</v>
      </c>
      <c r="P67" s="82">
        <v>0.2</v>
      </c>
      <c r="Q67" s="82">
        <v>12.94</v>
      </c>
      <c r="R67" s="82">
        <v>19.13</v>
      </c>
      <c r="S67" s="82">
        <v>0</v>
      </c>
      <c r="T67" s="82">
        <f>L67+N67+P67+R67</f>
        <v>19.73</v>
      </c>
      <c r="U67" s="82">
        <f t="shared" si="17"/>
        <v>35.22</v>
      </c>
    </row>
    <row r="68" spans="1:21" s="22" customFormat="1" ht="8.1" customHeight="1" x14ac:dyDescent="0.25">
      <c r="A68" s="107" t="s">
        <v>669</v>
      </c>
      <c r="B68" s="108" t="s">
        <v>669</v>
      </c>
      <c r="C68" s="149" t="s">
        <v>673</v>
      </c>
      <c r="D68" s="150" t="s">
        <v>673</v>
      </c>
      <c r="E68" s="150" t="s">
        <v>673</v>
      </c>
      <c r="F68" s="150" t="s">
        <v>673</v>
      </c>
      <c r="G68" s="151" t="s">
        <v>673</v>
      </c>
      <c r="H68" s="34" t="s">
        <v>11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f t="shared" ref="O68:Q71" si="38">M68*1.04</f>
        <v>0</v>
      </c>
      <c r="P68" s="82">
        <v>0</v>
      </c>
      <c r="Q68" s="82">
        <f t="shared" si="38"/>
        <v>0</v>
      </c>
      <c r="R68" s="82">
        <f>Q68*104%</f>
        <v>0</v>
      </c>
      <c r="S68" s="82">
        <v>0</v>
      </c>
      <c r="T68" s="82">
        <f t="shared" si="13"/>
        <v>0</v>
      </c>
      <c r="U68" s="82">
        <f t="shared" si="17"/>
        <v>0</v>
      </c>
    </row>
    <row r="69" spans="1:21" s="22" customFormat="1" ht="8.1" customHeight="1" x14ac:dyDescent="0.25">
      <c r="A69" s="107" t="s">
        <v>670</v>
      </c>
      <c r="B69" s="108" t="s">
        <v>670</v>
      </c>
      <c r="C69" s="149" t="s">
        <v>674</v>
      </c>
      <c r="D69" s="150" t="s">
        <v>674</v>
      </c>
      <c r="E69" s="150" t="s">
        <v>674</v>
      </c>
      <c r="F69" s="150" t="s">
        <v>674</v>
      </c>
      <c r="G69" s="151" t="s">
        <v>674</v>
      </c>
      <c r="H69" s="34" t="s">
        <v>11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f t="shared" si="38"/>
        <v>0</v>
      </c>
      <c r="P69" s="82">
        <v>0</v>
      </c>
      <c r="Q69" s="82">
        <f t="shared" si="38"/>
        <v>0</v>
      </c>
      <c r="R69" s="82">
        <f>Q69*104%</f>
        <v>0</v>
      </c>
      <c r="S69" s="82">
        <v>0</v>
      </c>
      <c r="T69" s="82">
        <f t="shared" si="13"/>
        <v>0</v>
      </c>
      <c r="U69" s="82">
        <f t="shared" si="17"/>
        <v>0</v>
      </c>
    </row>
    <row r="70" spans="1:21" s="22" customFormat="1" ht="8.1" customHeight="1" x14ac:dyDescent="0.25">
      <c r="A70" s="107" t="s">
        <v>671</v>
      </c>
      <c r="B70" s="108" t="s">
        <v>671</v>
      </c>
      <c r="C70" s="149" t="s">
        <v>675</v>
      </c>
      <c r="D70" s="150" t="s">
        <v>675</v>
      </c>
      <c r="E70" s="150" t="s">
        <v>675</v>
      </c>
      <c r="F70" s="150" t="s">
        <v>675</v>
      </c>
      <c r="G70" s="151" t="s">
        <v>675</v>
      </c>
      <c r="H70" s="34" t="s">
        <v>11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f t="shared" si="38"/>
        <v>0</v>
      </c>
      <c r="P70" s="82">
        <v>0</v>
      </c>
      <c r="Q70" s="82">
        <f t="shared" si="38"/>
        <v>0</v>
      </c>
      <c r="R70" s="82">
        <f>Q70*104%</f>
        <v>0</v>
      </c>
      <c r="S70" s="82">
        <v>0</v>
      </c>
      <c r="T70" s="82">
        <f t="shared" si="13"/>
        <v>0</v>
      </c>
      <c r="U70" s="82">
        <f t="shared" si="17"/>
        <v>0</v>
      </c>
    </row>
    <row r="71" spans="1:21" s="22" customFormat="1" ht="8.1" customHeight="1" x14ac:dyDescent="0.25">
      <c r="A71" s="107" t="s">
        <v>672</v>
      </c>
      <c r="B71" s="108" t="s">
        <v>672</v>
      </c>
      <c r="C71" s="149" t="s">
        <v>676</v>
      </c>
      <c r="D71" s="150" t="s">
        <v>676</v>
      </c>
      <c r="E71" s="150" t="s">
        <v>676</v>
      </c>
      <c r="F71" s="150" t="s">
        <v>676</v>
      </c>
      <c r="G71" s="151" t="s">
        <v>676</v>
      </c>
      <c r="H71" s="34" t="s">
        <v>11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f t="shared" si="38"/>
        <v>0</v>
      </c>
      <c r="P71" s="82">
        <v>0</v>
      </c>
      <c r="Q71" s="82">
        <f t="shared" si="38"/>
        <v>0</v>
      </c>
      <c r="R71" s="82">
        <f>Q71*104%</f>
        <v>0</v>
      </c>
      <c r="S71" s="82">
        <v>0</v>
      </c>
      <c r="T71" s="82">
        <f t="shared" si="13"/>
        <v>0</v>
      </c>
      <c r="U71" s="82">
        <f t="shared" si="17"/>
        <v>0</v>
      </c>
    </row>
    <row r="72" spans="1:21" s="22" customFormat="1" ht="8.1" customHeight="1" x14ac:dyDescent="0.25">
      <c r="A72" s="124" t="s">
        <v>86</v>
      </c>
      <c r="B72" s="125"/>
      <c r="C72" s="138" t="s">
        <v>87</v>
      </c>
      <c r="D72" s="139"/>
      <c r="E72" s="139"/>
      <c r="F72" s="139"/>
      <c r="G72" s="140"/>
      <c r="H72" s="64" t="s">
        <v>11</v>
      </c>
      <c r="I72" s="83">
        <v>3.6999999999999998E-2</v>
      </c>
      <c r="J72" s="83">
        <v>0</v>
      </c>
      <c r="K72" s="83">
        <v>0</v>
      </c>
      <c r="L72" s="83">
        <v>0</v>
      </c>
      <c r="M72" s="83">
        <f t="shared" ref="M72" si="39">SUM(M73:M74)</f>
        <v>0</v>
      </c>
      <c r="N72" s="83">
        <v>0</v>
      </c>
      <c r="O72" s="83">
        <f t="shared" ref="O72:Q72" si="40">SUM(O73:O74)</f>
        <v>0</v>
      </c>
      <c r="P72" s="83">
        <v>0</v>
      </c>
      <c r="Q72" s="83">
        <f t="shared" si="40"/>
        <v>0</v>
      </c>
      <c r="R72" s="83">
        <f t="shared" ref="R72:S72" si="41">SUM(R73:R74)</f>
        <v>0</v>
      </c>
      <c r="S72" s="83">
        <f t="shared" si="41"/>
        <v>0</v>
      </c>
      <c r="T72" s="83">
        <f t="shared" si="13"/>
        <v>0</v>
      </c>
      <c r="U72" s="83">
        <f t="shared" si="17"/>
        <v>0</v>
      </c>
    </row>
    <row r="73" spans="1:21" s="22" customFormat="1" ht="8.1" customHeight="1" x14ac:dyDescent="0.25">
      <c r="A73" s="107" t="s">
        <v>88</v>
      </c>
      <c r="B73" s="108"/>
      <c r="C73" s="129" t="s">
        <v>89</v>
      </c>
      <c r="D73" s="130"/>
      <c r="E73" s="130"/>
      <c r="F73" s="130"/>
      <c r="G73" s="131"/>
      <c r="H73" s="23" t="s">
        <v>11</v>
      </c>
      <c r="I73" s="82">
        <v>3.6999999999999998E-2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f>M73*1.04</f>
        <v>0</v>
      </c>
      <c r="P73" s="82">
        <v>0</v>
      </c>
      <c r="Q73" s="82">
        <f>O73*1.04</f>
        <v>0</v>
      </c>
      <c r="R73" s="82">
        <f>Q73*1.04</f>
        <v>0</v>
      </c>
      <c r="S73" s="82">
        <v>0</v>
      </c>
      <c r="T73" s="82">
        <f>L73+N73+P73+R73</f>
        <v>0</v>
      </c>
      <c r="U73" s="82">
        <f t="shared" si="17"/>
        <v>0</v>
      </c>
    </row>
    <row r="74" spans="1:21" s="22" customFormat="1" ht="8.1" customHeight="1" x14ac:dyDescent="0.25">
      <c r="A74" s="107" t="s">
        <v>90</v>
      </c>
      <c r="B74" s="108"/>
      <c r="C74" s="129" t="s">
        <v>91</v>
      </c>
      <c r="D74" s="130"/>
      <c r="E74" s="130"/>
      <c r="F74" s="130"/>
      <c r="G74" s="131"/>
      <c r="H74" s="23" t="s">
        <v>11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f>M74*1.04</f>
        <v>0</v>
      </c>
      <c r="P74" s="82">
        <v>0</v>
      </c>
      <c r="Q74" s="82">
        <f>O74*1.04</f>
        <v>0</v>
      </c>
      <c r="R74" s="82">
        <v>0</v>
      </c>
      <c r="S74" s="82">
        <v>0</v>
      </c>
      <c r="T74" s="82">
        <f t="shared" si="13"/>
        <v>0</v>
      </c>
      <c r="U74" s="82">
        <f t="shared" si="17"/>
        <v>0</v>
      </c>
    </row>
    <row r="75" spans="1:21" s="22" customFormat="1" ht="8.1" customHeight="1" x14ac:dyDescent="0.25">
      <c r="A75" s="124" t="s">
        <v>92</v>
      </c>
      <c r="B75" s="125"/>
      <c r="C75" s="138" t="s">
        <v>93</v>
      </c>
      <c r="D75" s="139"/>
      <c r="E75" s="139"/>
      <c r="F75" s="139"/>
      <c r="G75" s="140"/>
      <c r="H75" s="64" t="s">
        <v>11</v>
      </c>
      <c r="I75" s="83">
        <v>4.8929999999999998</v>
      </c>
      <c r="J75" s="83">
        <v>29.019999999999996</v>
      </c>
      <c r="K75" s="83">
        <v>8.8000000000000007</v>
      </c>
      <c r="L75" s="83">
        <v>30.799999999999997</v>
      </c>
      <c r="M75" s="83">
        <f t="shared" ref="M75" si="42">SUM(M76:M78)</f>
        <v>9.1959999999999997</v>
      </c>
      <c r="N75" s="83">
        <v>32.031999999999996</v>
      </c>
      <c r="O75" s="83">
        <f t="shared" ref="O75:Q75" si="43">SUM(O76:O78)</f>
        <v>19.685535999999999</v>
      </c>
      <c r="P75" s="83">
        <v>33.313279999999999</v>
      </c>
      <c r="Q75" s="83">
        <f t="shared" si="43"/>
        <v>20.472957440000002</v>
      </c>
      <c r="R75" s="83">
        <f t="shared" ref="R75:S75" si="44">SUM(R76:R78)</f>
        <v>21.291875737600002</v>
      </c>
      <c r="S75" s="83">
        <f t="shared" si="44"/>
        <v>0</v>
      </c>
      <c r="T75" s="83">
        <f t="shared" si="13"/>
        <v>117.43715573759999</v>
      </c>
      <c r="U75" s="83">
        <f t="shared" si="17"/>
        <v>70.646369177600008</v>
      </c>
    </row>
    <row r="76" spans="1:21" s="22" customFormat="1" ht="8.1" customHeight="1" x14ac:dyDescent="0.25">
      <c r="A76" s="107" t="s">
        <v>94</v>
      </c>
      <c r="B76" s="108"/>
      <c r="C76" s="129" t="s">
        <v>95</v>
      </c>
      <c r="D76" s="130"/>
      <c r="E76" s="130"/>
      <c r="F76" s="130"/>
      <c r="G76" s="131"/>
      <c r="H76" s="23" t="s">
        <v>11</v>
      </c>
      <c r="I76" s="82">
        <v>4.5039999999999996</v>
      </c>
      <c r="J76" s="82">
        <v>19.899999999999999</v>
      </c>
      <c r="K76" s="82">
        <v>8.4</v>
      </c>
      <c r="L76" s="82">
        <v>21.04</v>
      </c>
      <c r="M76" s="82">
        <f>K76*1.045</f>
        <v>8.7780000000000005</v>
      </c>
      <c r="N76" s="82">
        <v>21.881599999999999</v>
      </c>
      <c r="O76" s="82">
        <f>M76*1.04</f>
        <v>9.1291200000000003</v>
      </c>
      <c r="P76" s="82">
        <v>22.756864</v>
      </c>
      <c r="Q76" s="82">
        <f>O76*1.04</f>
        <v>9.4942848000000009</v>
      </c>
      <c r="R76" s="82">
        <f>Q76*1.04</f>
        <v>9.8740561920000012</v>
      </c>
      <c r="S76" s="82">
        <f t="shared" ref="S76" si="45">S49</f>
        <v>0</v>
      </c>
      <c r="T76" s="82">
        <f t="shared" si="13"/>
        <v>75.552520191999989</v>
      </c>
      <c r="U76" s="82">
        <f t="shared" si="17"/>
        <v>37.275460992000006</v>
      </c>
    </row>
    <row r="77" spans="1:21" s="22" customFormat="1" ht="8.1" customHeight="1" x14ac:dyDescent="0.25">
      <c r="A77" s="107" t="s">
        <v>96</v>
      </c>
      <c r="B77" s="108"/>
      <c r="C77" s="129" t="s">
        <v>97</v>
      </c>
      <c r="D77" s="130"/>
      <c r="E77" s="130"/>
      <c r="F77" s="130"/>
      <c r="G77" s="131"/>
      <c r="H77" s="23" t="s">
        <v>11</v>
      </c>
      <c r="I77" s="82">
        <v>0.38900000000000001</v>
      </c>
      <c r="J77" s="82">
        <v>9.1199999999999992</v>
      </c>
      <c r="K77" s="82">
        <v>0.4</v>
      </c>
      <c r="L77" s="82">
        <v>9.76</v>
      </c>
      <c r="M77" s="82">
        <f>K77*1.045</f>
        <v>0.41799999999999998</v>
      </c>
      <c r="N77" s="82">
        <v>10.150399999999999</v>
      </c>
      <c r="O77" s="82">
        <f>N77*1.04</f>
        <v>10.556416</v>
      </c>
      <c r="P77" s="82">
        <v>10.556416</v>
      </c>
      <c r="Q77" s="82">
        <f>P77*1.04</f>
        <v>10.978672640000001</v>
      </c>
      <c r="R77" s="82">
        <f>Q77*1.04</f>
        <v>11.417819545600002</v>
      </c>
      <c r="S77" s="82">
        <v>0</v>
      </c>
      <c r="T77" s="82">
        <f>M77+N77+P77+R77</f>
        <v>32.5426355456</v>
      </c>
      <c r="U77" s="82">
        <f t="shared" si="17"/>
        <v>33.370908185600001</v>
      </c>
    </row>
    <row r="78" spans="1:21" s="22" customFormat="1" ht="8.4" thickBot="1" x14ac:dyDescent="0.3">
      <c r="A78" s="141" t="s">
        <v>98</v>
      </c>
      <c r="B78" s="142"/>
      <c r="C78" s="143" t="s">
        <v>99</v>
      </c>
      <c r="D78" s="144"/>
      <c r="E78" s="144"/>
      <c r="F78" s="144"/>
      <c r="G78" s="145"/>
      <c r="H78" s="24" t="s">
        <v>11</v>
      </c>
      <c r="I78" s="84">
        <v>0</v>
      </c>
      <c r="J78" s="84">
        <v>0</v>
      </c>
      <c r="K78" s="84">
        <v>0</v>
      </c>
      <c r="L78" s="82">
        <v>0</v>
      </c>
      <c r="M78" s="84">
        <v>0</v>
      </c>
      <c r="N78" s="82">
        <v>0</v>
      </c>
      <c r="O78" s="82">
        <f>M78*1.04</f>
        <v>0</v>
      </c>
      <c r="P78" s="84">
        <v>0</v>
      </c>
      <c r="Q78" s="82">
        <f>O78*1.04</f>
        <v>0</v>
      </c>
      <c r="R78" s="84">
        <v>0</v>
      </c>
      <c r="S78" s="84">
        <v>0</v>
      </c>
      <c r="T78" s="85">
        <f t="shared" si="13"/>
        <v>0</v>
      </c>
      <c r="U78" s="85">
        <f t="shared" si="17"/>
        <v>0</v>
      </c>
    </row>
    <row r="79" spans="1:21" s="22" customFormat="1" ht="9.75" customHeight="1" x14ac:dyDescent="0.25">
      <c r="A79" s="119" t="s">
        <v>100</v>
      </c>
      <c r="B79" s="120"/>
      <c r="C79" s="146" t="s">
        <v>101</v>
      </c>
      <c r="D79" s="147"/>
      <c r="E79" s="147"/>
      <c r="F79" s="147"/>
      <c r="G79" s="148"/>
      <c r="H79" s="63" t="s">
        <v>11</v>
      </c>
      <c r="I79" s="80">
        <f t="shared" ref="I79" si="46">SUM(I80:I82)</f>
        <v>23.875</v>
      </c>
      <c r="J79" s="80">
        <v>1</v>
      </c>
      <c r="K79" s="80">
        <v>36.551000000000002</v>
      </c>
      <c r="L79" s="80">
        <v>1.04</v>
      </c>
      <c r="M79" s="80">
        <f t="shared" ref="M79" si="47">SUM(M80:M82)</f>
        <v>38.195794999999997</v>
      </c>
      <c r="N79" s="80">
        <v>1.0816000000000001</v>
      </c>
      <c r="O79" s="80">
        <f t="shared" ref="O79:Q79" si="48">SUM(O80:O82)</f>
        <v>39.723626800000005</v>
      </c>
      <c r="P79" s="80">
        <v>1.1248640000000001</v>
      </c>
      <c r="Q79" s="80">
        <f t="shared" si="48"/>
        <v>41.312571871999999</v>
      </c>
      <c r="R79" s="80">
        <f t="shared" ref="R79:S79" si="49">SUM(R80:R82)</f>
        <v>0.1645676032</v>
      </c>
      <c r="S79" s="80">
        <f t="shared" si="49"/>
        <v>0</v>
      </c>
      <c r="T79" s="86">
        <f t="shared" si="13"/>
        <v>3.4110316032000001</v>
      </c>
      <c r="U79" s="86">
        <f t="shared" si="17"/>
        <v>119.39656127520001</v>
      </c>
    </row>
    <row r="80" spans="1:21" s="22" customFormat="1" ht="8.1" customHeight="1" x14ac:dyDescent="0.25">
      <c r="A80" s="107" t="s">
        <v>102</v>
      </c>
      <c r="B80" s="108"/>
      <c r="C80" s="129" t="s">
        <v>103</v>
      </c>
      <c r="D80" s="130"/>
      <c r="E80" s="130"/>
      <c r="F80" s="130"/>
      <c r="G80" s="131"/>
      <c r="H80" s="23" t="s">
        <v>11</v>
      </c>
      <c r="I80" s="82">
        <v>0.4</v>
      </c>
      <c r="J80" s="82">
        <v>1</v>
      </c>
      <c r="K80" s="82">
        <v>0.14000000000000001</v>
      </c>
      <c r="L80" s="82">
        <v>1.04</v>
      </c>
      <c r="M80" s="82">
        <f>K80*1.045</f>
        <v>0.14630000000000001</v>
      </c>
      <c r="N80" s="82">
        <v>1.0816000000000001</v>
      </c>
      <c r="O80" s="82">
        <f>M80*1.04</f>
        <v>0.15215200000000001</v>
      </c>
      <c r="P80" s="82">
        <v>1.1248640000000001</v>
      </c>
      <c r="Q80" s="82">
        <f>O80*1.04</f>
        <v>0.15823808</v>
      </c>
      <c r="R80" s="82">
        <f>Q80*1.04</f>
        <v>0.1645676032</v>
      </c>
      <c r="S80" s="82">
        <v>0</v>
      </c>
      <c r="T80" s="82">
        <f>L80+N80+P80+R80</f>
        <v>3.4110316032000001</v>
      </c>
      <c r="U80" s="82">
        <f t="shared" si="17"/>
        <v>0.62125768320000008</v>
      </c>
    </row>
    <row r="81" spans="1:21" s="22" customFormat="1" ht="8.1" customHeight="1" x14ac:dyDescent="0.25">
      <c r="A81" s="107" t="s">
        <v>104</v>
      </c>
      <c r="B81" s="108"/>
      <c r="C81" s="129" t="s">
        <v>105</v>
      </c>
      <c r="D81" s="130"/>
      <c r="E81" s="130"/>
      <c r="F81" s="130"/>
      <c r="G81" s="131"/>
      <c r="H81" s="23" t="s">
        <v>11</v>
      </c>
      <c r="I81" s="82">
        <v>0</v>
      </c>
      <c r="J81" s="82">
        <v>0</v>
      </c>
      <c r="K81" s="82">
        <v>0</v>
      </c>
      <c r="L81" s="82">
        <v>0</v>
      </c>
      <c r="M81" s="82">
        <v>0</v>
      </c>
      <c r="N81" s="82">
        <v>0</v>
      </c>
      <c r="O81" s="82">
        <f>M81*1.04</f>
        <v>0</v>
      </c>
      <c r="P81" s="82">
        <v>0</v>
      </c>
      <c r="Q81" s="82">
        <f>O81*1.04</f>
        <v>0</v>
      </c>
      <c r="R81" s="82">
        <v>0</v>
      </c>
      <c r="S81" s="82">
        <v>0</v>
      </c>
      <c r="T81" s="82">
        <f t="shared" si="13"/>
        <v>0</v>
      </c>
      <c r="U81" s="82">
        <f t="shared" si="17"/>
        <v>0</v>
      </c>
    </row>
    <row r="82" spans="1:21" s="22" customFormat="1" ht="8.4" thickBot="1" x14ac:dyDescent="0.3">
      <c r="A82" s="141" t="s">
        <v>106</v>
      </c>
      <c r="B82" s="142"/>
      <c r="C82" s="143" t="s">
        <v>107</v>
      </c>
      <c r="D82" s="144"/>
      <c r="E82" s="144"/>
      <c r="F82" s="144"/>
      <c r="G82" s="145"/>
      <c r="H82" s="25" t="s">
        <v>11</v>
      </c>
      <c r="I82" s="85">
        <v>23.475000000000001</v>
      </c>
      <c r="J82" s="85">
        <v>0</v>
      </c>
      <c r="K82" s="85">
        <v>36.411000000000001</v>
      </c>
      <c r="L82" s="82">
        <v>0</v>
      </c>
      <c r="M82" s="85">
        <f>K82*1.045</f>
        <v>38.049495</v>
      </c>
      <c r="N82" s="82">
        <v>0</v>
      </c>
      <c r="O82" s="82">
        <f>M82*1.04</f>
        <v>39.571474800000004</v>
      </c>
      <c r="P82" s="85">
        <v>0</v>
      </c>
      <c r="Q82" s="82">
        <f>O82*1.04</f>
        <v>41.154333792000003</v>
      </c>
      <c r="R82" s="85">
        <v>0</v>
      </c>
      <c r="S82" s="85">
        <v>0</v>
      </c>
      <c r="T82" s="85">
        <f t="shared" si="13"/>
        <v>0</v>
      </c>
      <c r="U82" s="85">
        <f t="shared" si="17"/>
        <v>118.77530359200001</v>
      </c>
    </row>
    <row r="83" spans="1:21" s="22" customFormat="1" ht="15" customHeight="1" x14ac:dyDescent="0.25">
      <c r="A83" s="119" t="s">
        <v>108</v>
      </c>
      <c r="B83" s="120"/>
      <c r="C83" s="121" t="s">
        <v>109</v>
      </c>
      <c r="D83" s="122"/>
      <c r="E83" s="122"/>
      <c r="F83" s="122"/>
      <c r="G83" s="123"/>
      <c r="H83" s="63" t="s">
        <v>11</v>
      </c>
      <c r="I83" s="80">
        <v>158.79899999999998</v>
      </c>
      <c r="J83" s="80">
        <v>96.550000000000409</v>
      </c>
      <c r="K83" s="80">
        <v>216.17200000000025</v>
      </c>
      <c r="L83" s="80">
        <v>147.96419999999989</v>
      </c>
      <c r="M83" s="80">
        <f t="shared" ref="M83" si="50">M20-M35</f>
        <v>191.91468099999975</v>
      </c>
      <c r="N83" s="80">
        <v>155.97908510464003</v>
      </c>
      <c r="O83" s="80">
        <f t="shared" ref="O83:Q83" si="51">O20-O35</f>
        <v>186.72757223999997</v>
      </c>
      <c r="P83" s="80">
        <v>158.57344850882646</v>
      </c>
      <c r="Q83" s="80">
        <f t="shared" si="51"/>
        <v>184.32467512960102</v>
      </c>
      <c r="R83" s="80">
        <f t="shared" ref="R83:S83" si="52">R20-R35</f>
        <v>227.8057692784646</v>
      </c>
      <c r="S83" s="80">
        <f t="shared" si="52"/>
        <v>0</v>
      </c>
      <c r="T83" s="86">
        <f t="shared" si="13"/>
        <v>690.32250289193098</v>
      </c>
      <c r="U83" s="86">
        <f t="shared" si="17"/>
        <v>790.77269764806533</v>
      </c>
    </row>
    <row r="84" spans="1:21" s="22" customFormat="1" ht="8.1" customHeight="1" x14ac:dyDescent="0.25">
      <c r="A84" s="107" t="s">
        <v>110</v>
      </c>
      <c r="B84" s="108"/>
      <c r="C84" s="109" t="s">
        <v>13</v>
      </c>
      <c r="D84" s="110"/>
      <c r="E84" s="110"/>
      <c r="F84" s="110"/>
      <c r="G84" s="111"/>
      <c r="H84" s="23" t="s">
        <v>11</v>
      </c>
      <c r="I84" s="82">
        <v>0</v>
      </c>
      <c r="J84" s="82">
        <v>0</v>
      </c>
      <c r="K84" s="82">
        <v>0</v>
      </c>
      <c r="L84" s="82">
        <v>0</v>
      </c>
      <c r="M84" s="82">
        <f t="shared" ref="M84" si="53">SUM(M85:M87)</f>
        <v>0</v>
      </c>
      <c r="N84" s="82">
        <v>0</v>
      </c>
      <c r="O84" s="82">
        <f t="shared" ref="O84:Q84" si="54">SUM(O85:O87)</f>
        <v>0</v>
      </c>
      <c r="P84" s="82">
        <v>0</v>
      </c>
      <c r="Q84" s="82">
        <f t="shared" si="54"/>
        <v>0</v>
      </c>
      <c r="R84" s="82">
        <f t="shared" ref="R84:S84" si="55">SUM(R85:R87)</f>
        <v>0</v>
      </c>
      <c r="S84" s="82">
        <f t="shared" si="55"/>
        <v>0</v>
      </c>
      <c r="T84" s="82">
        <f t="shared" si="13"/>
        <v>0</v>
      </c>
      <c r="U84" s="82">
        <f t="shared" si="17"/>
        <v>0</v>
      </c>
    </row>
    <row r="85" spans="1:21" s="22" customFormat="1" ht="16.5" customHeight="1" x14ac:dyDescent="0.25">
      <c r="A85" s="107" t="s">
        <v>111</v>
      </c>
      <c r="B85" s="108"/>
      <c r="C85" s="129" t="s">
        <v>15</v>
      </c>
      <c r="D85" s="130"/>
      <c r="E85" s="130"/>
      <c r="F85" s="130"/>
      <c r="G85" s="131"/>
      <c r="H85" s="23" t="s">
        <v>11</v>
      </c>
      <c r="I85" s="82">
        <v>0</v>
      </c>
      <c r="J85" s="82">
        <v>0</v>
      </c>
      <c r="K85" s="82">
        <v>0</v>
      </c>
      <c r="L85" s="82">
        <v>0</v>
      </c>
      <c r="M85" s="82">
        <f t="shared" ref="M85:O85" si="56">M22-M37</f>
        <v>0</v>
      </c>
      <c r="N85" s="82">
        <v>0</v>
      </c>
      <c r="O85" s="82">
        <f t="shared" si="56"/>
        <v>0</v>
      </c>
      <c r="P85" s="82">
        <v>0</v>
      </c>
      <c r="Q85" s="82">
        <f t="shared" ref="Q85" si="57">Q22-Q37</f>
        <v>0</v>
      </c>
      <c r="R85" s="82">
        <f t="shared" ref="R85:S85" si="58">R22-R37</f>
        <v>0</v>
      </c>
      <c r="S85" s="82">
        <f t="shared" si="58"/>
        <v>0</v>
      </c>
      <c r="T85" s="82">
        <f t="shared" ref="T85:T148" si="59">L85+N85+P85+R85</f>
        <v>0</v>
      </c>
      <c r="U85" s="82">
        <f t="shared" si="17"/>
        <v>0</v>
      </c>
    </row>
    <row r="86" spans="1:21" s="22" customFormat="1" ht="16.5" customHeight="1" x14ac:dyDescent="0.25">
      <c r="A86" s="107" t="s">
        <v>112</v>
      </c>
      <c r="B86" s="108"/>
      <c r="C86" s="129" t="s">
        <v>17</v>
      </c>
      <c r="D86" s="130"/>
      <c r="E86" s="130"/>
      <c r="F86" s="130"/>
      <c r="G86" s="131"/>
      <c r="H86" s="23" t="s">
        <v>11</v>
      </c>
      <c r="I86" s="82">
        <v>0</v>
      </c>
      <c r="J86" s="82">
        <v>0</v>
      </c>
      <c r="K86" s="82">
        <v>0</v>
      </c>
      <c r="L86" s="82">
        <v>0</v>
      </c>
      <c r="M86" s="82">
        <f t="shared" ref="M86:O86" si="60">M23-M38</f>
        <v>0</v>
      </c>
      <c r="N86" s="82">
        <v>0</v>
      </c>
      <c r="O86" s="82">
        <f t="shared" si="60"/>
        <v>0</v>
      </c>
      <c r="P86" s="82">
        <v>0</v>
      </c>
      <c r="Q86" s="82">
        <f t="shared" ref="Q86:Q93" si="61">Q23-Q38</f>
        <v>0</v>
      </c>
      <c r="R86" s="82">
        <f t="shared" ref="R86:S86" si="62">R23-R38</f>
        <v>0</v>
      </c>
      <c r="S86" s="82">
        <f t="shared" si="62"/>
        <v>0</v>
      </c>
      <c r="T86" s="82">
        <f t="shared" si="59"/>
        <v>0</v>
      </c>
      <c r="U86" s="82">
        <f t="shared" si="17"/>
        <v>0</v>
      </c>
    </row>
    <row r="87" spans="1:21" s="22" customFormat="1" ht="16.5" customHeight="1" x14ac:dyDescent="0.25">
      <c r="A87" s="107" t="s">
        <v>113</v>
      </c>
      <c r="B87" s="108"/>
      <c r="C87" s="129" t="s">
        <v>19</v>
      </c>
      <c r="D87" s="130"/>
      <c r="E87" s="130"/>
      <c r="F87" s="130"/>
      <c r="G87" s="131"/>
      <c r="H87" s="23" t="s">
        <v>11</v>
      </c>
      <c r="I87" s="82">
        <v>0</v>
      </c>
      <c r="J87" s="82">
        <v>0</v>
      </c>
      <c r="K87" s="82">
        <v>0</v>
      </c>
      <c r="L87" s="82">
        <v>0</v>
      </c>
      <c r="M87" s="82">
        <f t="shared" ref="M87:O87" si="63">M24-M39</f>
        <v>0</v>
      </c>
      <c r="N87" s="82">
        <v>0</v>
      </c>
      <c r="O87" s="82">
        <f t="shared" si="63"/>
        <v>0</v>
      </c>
      <c r="P87" s="82">
        <v>0</v>
      </c>
      <c r="Q87" s="82">
        <f t="shared" si="61"/>
        <v>0</v>
      </c>
      <c r="R87" s="82">
        <f t="shared" ref="R87:S87" si="64">R24-R39</f>
        <v>0</v>
      </c>
      <c r="S87" s="82">
        <f t="shared" si="64"/>
        <v>0</v>
      </c>
      <c r="T87" s="82">
        <f t="shared" si="59"/>
        <v>0</v>
      </c>
      <c r="U87" s="82">
        <f t="shared" si="17"/>
        <v>0</v>
      </c>
    </row>
    <row r="88" spans="1:21" s="22" customFormat="1" ht="8.1" customHeight="1" x14ac:dyDescent="0.25">
      <c r="A88" s="107" t="s">
        <v>114</v>
      </c>
      <c r="B88" s="108"/>
      <c r="C88" s="109" t="s">
        <v>21</v>
      </c>
      <c r="D88" s="110"/>
      <c r="E88" s="110"/>
      <c r="F88" s="110"/>
      <c r="G88" s="111"/>
      <c r="H88" s="23" t="s">
        <v>11</v>
      </c>
      <c r="I88" s="82">
        <v>0</v>
      </c>
      <c r="J88" s="82">
        <v>0</v>
      </c>
      <c r="K88" s="82">
        <v>0</v>
      </c>
      <c r="L88" s="82">
        <v>0</v>
      </c>
      <c r="M88" s="82">
        <f t="shared" ref="M88:O88" si="65">M25-M40</f>
        <v>0</v>
      </c>
      <c r="N88" s="82">
        <v>0</v>
      </c>
      <c r="O88" s="82">
        <f t="shared" si="65"/>
        <v>0</v>
      </c>
      <c r="P88" s="82">
        <v>0</v>
      </c>
      <c r="Q88" s="82">
        <f t="shared" si="61"/>
        <v>0</v>
      </c>
      <c r="R88" s="82">
        <f t="shared" ref="R88:S88" si="66">R25-R40</f>
        <v>0</v>
      </c>
      <c r="S88" s="82">
        <f t="shared" si="66"/>
        <v>0</v>
      </c>
      <c r="T88" s="82">
        <f t="shared" si="59"/>
        <v>0</v>
      </c>
      <c r="U88" s="82">
        <f t="shared" si="17"/>
        <v>0</v>
      </c>
    </row>
    <row r="89" spans="1:21" s="22" customFormat="1" ht="8.1" customHeight="1" x14ac:dyDescent="0.25">
      <c r="A89" s="107" t="s">
        <v>115</v>
      </c>
      <c r="B89" s="108"/>
      <c r="C89" s="109" t="s">
        <v>23</v>
      </c>
      <c r="D89" s="110"/>
      <c r="E89" s="110"/>
      <c r="F89" s="110"/>
      <c r="G89" s="111"/>
      <c r="H89" s="23" t="s">
        <v>11</v>
      </c>
      <c r="I89" s="82">
        <v>0</v>
      </c>
      <c r="J89" s="82">
        <v>0</v>
      </c>
      <c r="K89" s="82">
        <v>0</v>
      </c>
      <c r="L89" s="82">
        <v>0</v>
      </c>
      <c r="M89" s="82">
        <f t="shared" ref="M89:O89" si="67">M26-M41</f>
        <v>0</v>
      </c>
      <c r="N89" s="82">
        <v>0</v>
      </c>
      <c r="O89" s="82">
        <f t="shared" si="67"/>
        <v>0</v>
      </c>
      <c r="P89" s="82">
        <v>0</v>
      </c>
      <c r="Q89" s="82">
        <f t="shared" si="61"/>
        <v>0</v>
      </c>
      <c r="R89" s="82">
        <f t="shared" ref="R89:S89" si="68">R26-R41</f>
        <v>0</v>
      </c>
      <c r="S89" s="82">
        <f t="shared" si="68"/>
        <v>0</v>
      </c>
      <c r="T89" s="82">
        <f t="shared" si="59"/>
        <v>0</v>
      </c>
      <c r="U89" s="82">
        <f t="shared" si="17"/>
        <v>0</v>
      </c>
    </row>
    <row r="90" spans="1:21" s="22" customFormat="1" ht="8.1" customHeight="1" x14ac:dyDescent="0.25">
      <c r="A90" s="107" t="s">
        <v>116</v>
      </c>
      <c r="B90" s="108"/>
      <c r="C90" s="109" t="s">
        <v>25</v>
      </c>
      <c r="D90" s="110"/>
      <c r="E90" s="110"/>
      <c r="F90" s="110"/>
      <c r="G90" s="111"/>
      <c r="H90" s="23" t="s">
        <v>11</v>
      </c>
      <c r="I90" s="82">
        <v>0</v>
      </c>
      <c r="J90" s="82">
        <v>0</v>
      </c>
      <c r="K90" s="82">
        <v>0</v>
      </c>
      <c r="L90" s="82">
        <v>0</v>
      </c>
      <c r="M90" s="82">
        <f t="shared" ref="M90:O90" si="69">M27-M42</f>
        <v>0</v>
      </c>
      <c r="N90" s="82">
        <v>0</v>
      </c>
      <c r="O90" s="82">
        <f t="shared" si="69"/>
        <v>0</v>
      </c>
      <c r="P90" s="82">
        <v>0</v>
      </c>
      <c r="Q90" s="82">
        <f t="shared" si="61"/>
        <v>0</v>
      </c>
      <c r="R90" s="82">
        <f t="shared" ref="R90:S90" si="70">R27-R42</f>
        <v>0</v>
      </c>
      <c r="S90" s="82">
        <f t="shared" si="70"/>
        <v>0</v>
      </c>
      <c r="T90" s="82">
        <f t="shared" si="59"/>
        <v>0</v>
      </c>
      <c r="U90" s="82">
        <f t="shared" si="17"/>
        <v>0</v>
      </c>
    </row>
    <row r="91" spans="1:21" s="22" customFormat="1" ht="8.1" customHeight="1" x14ac:dyDescent="0.25">
      <c r="A91" s="107" t="s">
        <v>117</v>
      </c>
      <c r="B91" s="108"/>
      <c r="C91" s="109" t="s">
        <v>27</v>
      </c>
      <c r="D91" s="110"/>
      <c r="E91" s="110"/>
      <c r="F91" s="110"/>
      <c r="G91" s="111"/>
      <c r="H91" s="23" t="s">
        <v>11</v>
      </c>
      <c r="I91" s="82">
        <v>0</v>
      </c>
      <c r="J91" s="82">
        <v>0</v>
      </c>
      <c r="K91" s="82">
        <v>0</v>
      </c>
      <c r="L91" s="82">
        <v>0</v>
      </c>
      <c r="M91" s="82">
        <f t="shared" ref="M91:O91" si="71">M28-M43</f>
        <v>0</v>
      </c>
      <c r="N91" s="82">
        <v>0</v>
      </c>
      <c r="O91" s="82">
        <f t="shared" si="71"/>
        <v>0</v>
      </c>
      <c r="P91" s="82">
        <v>0</v>
      </c>
      <c r="Q91" s="82">
        <f t="shared" si="61"/>
        <v>0</v>
      </c>
      <c r="R91" s="82">
        <f t="shared" ref="R91:S91" si="72">R28-R43</f>
        <v>0</v>
      </c>
      <c r="S91" s="82">
        <f t="shared" si="72"/>
        <v>0</v>
      </c>
      <c r="T91" s="82">
        <f t="shared" si="59"/>
        <v>0</v>
      </c>
      <c r="U91" s="82">
        <f t="shared" si="17"/>
        <v>0</v>
      </c>
    </row>
    <row r="92" spans="1:21" s="22" customFormat="1" ht="8.1" customHeight="1" x14ac:dyDescent="0.25">
      <c r="A92" s="107" t="s">
        <v>118</v>
      </c>
      <c r="B92" s="108"/>
      <c r="C92" s="109" t="s">
        <v>29</v>
      </c>
      <c r="D92" s="110"/>
      <c r="E92" s="110"/>
      <c r="F92" s="110"/>
      <c r="G92" s="111"/>
      <c r="H92" s="23" t="s">
        <v>11</v>
      </c>
      <c r="I92" s="82">
        <v>153.51099999999997</v>
      </c>
      <c r="J92" s="82">
        <v>139.91000000000031</v>
      </c>
      <c r="K92" s="82">
        <v>215.828</v>
      </c>
      <c r="L92" s="82">
        <v>191.50419999999986</v>
      </c>
      <c r="M92" s="82">
        <f>M83-M97</f>
        <v>191.55520099999976</v>
      </c>
      <c r="N92" s="82">
        <v>201.13920000000007</v>
      </c>
      <c r="O92" s="82">
        <f t="shared" ref="O92:Q92" si="73">O29-O44</f>
        <v>1.3542698400001427</v>
      </c>
      <c r="P92" s="82">
        <v>205.65996800000084</v>
      </c>
      <c r="Q92" s="82">
        <f t="shared" si="73"/>
        <v>-8.4635593663988402</v>
      </c>
      <c r="R92" s="82">
        <f>R83-R97</f>
        <v>227.4014031677446</v>
      </c>
      <c r="S92" s="82">
        <f t="shared" ref="S92" si="74">S29-S44</f>
        <v>0</v>
      </c>
      <c r="T92" s="82">
        <f t="shared" si="59"/>
        <v>825.70477116774532</v>
      </c>
      <c r="U92" s="82">
        <f t="shared" si="17"/>
        <v>411.84731464134563</v>
      </c>
    </row>
    <row r="93" spans="1:21" s="22" customFormat="1" ht="8.1" customHeight="1" x14ac:dyDescent="0.25">
      <c r="A93" s="107" t="s">
        <v>119</v>
      </c>
      <c r="B93" s="108"/>
      <c r="C93" s="109" t="s">
        <v>31</v>
      </c>
      <c r="D93" s="110"/>
      <c r="E93" s="110"/>
      <c r="F93" s="110"/>
      <c r="G93" s="111"/>
      <c r="H93" s="23" t="s">
        <v>11</v>
      </c>
      <c r="I93" s="82">
        <v>0</v>
      </c>
      <c r="J93" s="82">
        <v>0</v>
      </c>
      <c r="K93" s="82">
        <v>0</v>
      </c>
      <c r="L93" s="82">
        <v>0</v>
      </c>
      <c r="M93" s="82">
        <f t="shared" ref="M93:O93" si="75">M30-M45</f>
        <v>0</v>
      </c>
      <c r="N93" s="82">
        <v>0</v>
      </c>
      <c r="O93" s="82">
        <f t="shared" si="75"/>
        <v>0</v>
      </c>
      <c r="P93" s="82">
        <v>0</v>
      </c>
      <c r="Q93" s="82">
        <f t="shared" si="61"/>
        <v>0</v>
      </c>
      <c r="R93" s="82">
        <f t="shared" ref="R93:S93" si="76">R30-R45</f>
        <v>0</v>
      </c>
      <c r="S93" s="82">
        <f t="shared" si="76"/>
        <v>0</v>
      </c>
      <c r="T93" s="82">
        <f t="shared" si="59"/>
        <v>0</v>
      </c>
      <c r="U93" s="82">
        <f t="shared" si="17"/>
        <v>0</v>
      </c>
    </row>
    <row r="94" spans="1:21" s="22" customFormat="1" ht="16.5" customHeight="1" x14ac:dyDescent="0.25">
      <c r="A94" s="107" t="s">
        <v>120</v>
      </c>
      <c r="B94" s="108"/>
      <c r="C94" s="109" t="s">
        <v>33</v>
      </c>
      <c r="D94" s="110"/>
      <c r="E94" s="110"/>
      <c r="F94" s="110"/>
      <c r="G94" s="111"/>
      <c r="H94" s="23" t="s">
        <v>11</v>
      </c>
      <c r="I94" s="82">
        <v>0</v>
      </c>
      <c r="J94" s="82">
        <v>0</v>
      </c>
      <c r="K94" s="82">
        <v>0</v>
      </c>
      <c r="L94" s="82">
        <v>0</v>
      </c>
      <c r="M94" s="82">
        <f t="shared" ref="M94:O94" si="77">SUM(M95:M96)</f>
        <v>0</v>
      </c>
      <c r="N94" s="82">
        <v>0</v>
      </c>
      <c r="O94" s="82">
        <f t="shared" si="77"/>
        <v>0</v>
      </c>
      <c r="P94" s="82">
        <v>0</v>
      </c>
      <c r="Q94" s="82">
        <f t="shared" ref="Q94" si="78">SUM(Q95:Q96)</f>
        <v>0</v>
      </c>
      <c r="R94" s="82">
        <f t="shared" ref="R94:S94" si="79">SUM(R95:R96)</f>
        <v>0</v>
      </c>
      <c r="S94" s="82">
        <f t="shared" si="79"/>
        <v>0</v>
      </c>
      <c r="T94" s="82">
        <f t="shared" si="59"/>
        <v>0</v>
      </c>
      <c r="U94" s="82">
        <f t="shared" si="17"/>
        <v>0</v>
      </c>
    </row>
    <row r="95" spans="1:21" s="22" customFormat="1" ht="8.1" customHeight="1" x14ac:dyDescent="0.25">
      <c r="A95" s="107" t="s">
        <v>121</v>
      </c>
      <c r="B95" s="108"/>
      <c r="C95" s="129" t="s">
        <v>35</v>
      </c>
      <c r="D95" s="130"/>
      <c r="E95" s="130"/>
      <c r="F95" s="130"/>
      <c r="G95" s="131"/>
      <c r="H95" s="23" t="s">
        <v>11</v>
      </c>
      <c r="I95" s="82">
        <v>0</v>
      </c>
      <c r="J95" s="82">
        <v>0</v>
      </c>
      <c r="K95" s="82">
        <v>0</v>
      </c>
      <c r="L95" s="82">
        <v>0</v>
      </c>
      <c r="M95" s="82">
        <f t="shared" ref="M95:O95" si="80">M32-M47</f>
        <v>0</v>
      </c>
      <c r="N95" s="82">
        <v>0</v>
      </c>
      <c r="O95" s="82">
        <f t="shared" si="80"/>
        <v>0</v>
      </c>
      <c r="P95" s="82">
        <v>0</v>
      </c>
      <c r="Q95" s="82">
        <f t="shared" ref="Q95:Q96" si="81">Q32-Q47</f>
        <v>0</v>
      </c>
      <c r="R95" s="82">
        <f t="shared" ref="R95:S95" si="82">R32-R47</f>
        <v>0</v>
      </c>
      <c r="S95" s="82">
        <f t="shared" si="82"/>
        <v>0</v>
      </c>
      <c r="T95" s="82">
        <f t="shared" si="59"/>
        <v>0</v>
      </c>
      <c r="U95" s="82">
        <f t="shared" si="17"/>
        <v>0</v>
      </c>
    </row>
    <row r="96" spans="1:21" s="22" customFormat="1" ht="8.1" customHeight="1" x14ac:dyDescent="0.25">
      <c r="A96" s="107" t="s">
        <v>122</v>
      </c>
      <c r="B96" s="108"/>
      <c r="C96" s="129" t="s">
        <v>37</v>
      </c>
      <c r="D96" s="130"/>
      <c r="E96" s="130"/>
      <c r="F96" s="130"/>
      <c r="G96" s="131"/>
      <c r="H96" s="23" t="s">
        <v>11</v>
      </c>
      <c r="I96" s="82">
        <v>0</v>
      </c>
      <c r="J96" s="82">
        <v>0</v>
      </c>
      <c r="K96" s="82">
        <v>0</v>
      </c>
      <c r="L96" s="82">
        <v>0</v>
      </c>
      <c r="M96" s="82">
        <f t="shared" ref="M96:O96" si="83">M33-M48</f>
        <v>0</v>
      </c>
      <c r="N96" s="82">
        <v>0</v>
      </c>
      <c r="O96" s="82">
        <f t="shared" si="83"/>
        <v>0</v>
      </c>
      <c r="P96" s="82">
        <v>0</v>
      </c>
      <c r="Q96" s="82">
        <f t="shared" si="81"/>
        <v>0</v>
      </c>
      <c r="R96" s="82">
        <f t="shared" ref="R96:S96" si="84">R33-R48</f>
        <v>0</v>
      </c>
      <c r="S96" s="82">
        <f t="shared" si="84"/>
        <v>0</v>
      </c>
      <c r="T96" s="82">
        <f t="shared" si="59"/>
        <v>0</v>
      </c>
      <c r="U96" s="82">
        <f t="shared" si="17"/>
        <v>0</v>
      </c>
    </row>
    <row r="97" spans="1:21" s="22" customFormat="1" ht="8.1" customHeight="1" x14ac:dyDescent="0.25">
      <c r="A97" s="107" t="s">
        <v>123</v>
      </c>
      <c r="B97" s="108"/>
      <c r="C97" s="109" t="s">
        <v>39</v>
      </c>
      <c r="D97" s="110"/>
      <c r="E97" s="110"/>
      <c r="F97" s="110"/>
      <c r="G97" s="111"/>
      <c r="H97" s="23" t="s">
        <v>11</v>
      </c>
      <c r="I97" s="82">
        <v>5.2880000000000003</v>
      </c>
      <c r="J97" s="82">
        <v>-43.36</v>
      </c>
      <c r="K97" s="82">
        <v>0.34399999999999997</v>
      </c>
      <c r="L97" s="82">
        <v>-43.539999999999992</v>
      </c>
      <c r="M97" s="82">
        <f>K97*1.045</f>
        <v>0.35947999999999997</v>
      </c>
      <c r="N97" s="82">
        <v>-45.160114895359996</v>
      </c>
      <c r="O97" s="82">
        <f>M97*1.04</f>
        <v>0.3738592</v>
      </c>
      <c r="P97" s="82">
        <v>-47.0865194911744</v>
      </c>
      <c r="Q97" s="82">
        <f>O97*1.04</f>
        <v>0.388813568</v>
      </c>
      <c r="R97" s="82">
        <f>Q97*1.04</f>
        <v>0.40436611072</v>
      </c>
      <c r="S97" s="82">
        <f t="shared" ref="S97" si="85">S34-S49</f>
        <v>0</v>
      </c>
      <c r="T97" s="82">
        <f t="shared" si="59"/>
        <v>-135.3822682758144</v>
      </c>
      <c r="U97" s="82">
        <f t="shared" si="17"/>
        <v>1.5265188787199999</v>
      </c>
    </row>
    <row r="98" spans="1:21" s="22" customFormat="1" x14ac:dyDescent="0.25">
      <c r="A98" s="124" t="s">
        <v>124</v>
      </c>
      <c r="B98" s="125"/>
      <c r="C98" s="126" t="s">
        <v>125</v>
      </c>
      <c r="D98" s="127"/>
      <c r="E98" s="127"/>
      <c r="F98" s="127"/>
      <c r="G98" s="128"/>
      <c r="H98" s="64" t="s">
        <v>11</v>
      </c>
      <c r="I98" s="83">
        <v>-22.809000000000012</v>
      </c>
      <c r="J98" s="83">
        <v>-46.81985600000003</v>
      </c>
      <c r="K98" s="83">
        <v>47.47499999999998</v>
      </c>
      <c r="L98" s="83">
        <v>-69.809609952000017</v>
      </c>
      <c r="M98" s="83">
        <f t="shared" ref="M98" si="86">M99-M107</f>
        <v>49.61137500000001</v>
      </c>
      <c r="N98" s="83">
        <v>-72.543194350080043</v>
      </c>
      <c r="O98" s="83">
        <f t="shared" ref="O98:S98" si="87">O99-O107</f>
        <v>51.639302000000001</v>
      </c>
      <c r="P98" s="83">
        <v>-75.366122124083233</v>
      </c>
      <c r="Q98" s="83">
        <f t="shared" ref="Q98" si="88">Q99-Q107</f>
        <v>53.704874080000025</v>
      </c>
      <c r="R98" s="83">
        <f>R99-R107</f>
        <v>-6.5899825484799806</v>
      </c>
      <c r="S98" s="83">
        <f t="shared" si="87"/>
        <v>0</v>
      </c>
      <c r="T98" s="83">
        <f t="shared" si="59"/>
        <v>-224.30890897464329</v>
      </c>
      <c r="U98" s="83">
        <f t="shared" si="17"/>
        <v>148.36556853152004</v>
      </c>
    </row>
    <row r="99" spans="1:21" s="22" customFormat="1" ht="8.1" customHeight="1" x14ac:dyDescent="0.25">
      <c r="A99" s="107" t="s">
        <v>126</v>
      </c>
      <c r="B99" s="108"/>
      <c r="C99" s="109" t="s">
        <v>127</v>
      </c>
      <c r="D99" s="110"/>
      <c r="E99" s="110"/>
      <c r="F99" s="110"/>
      <c r="G99" s="111"/>
      <c r="H99" s="34" t="s">
        <v>11</v>
      </c>
      <c r="I99" s="82">
        <v>91.180999999999997</v>
      </c>
      <c r="J99" s="82">
        <v>90.720143999999991</v>
      </c>
      <c r="K99" s="82">
        <v>159.75199999999998</v>
      </c>
      <c r="L99" s="82">
        <v>94.530390047999987</v>
      </c>
      <c r="M99" s="82">
        <f t="shared" ref="M99" si="89">M100+M101+M102+M104+M105+M106</f>
        <v>166.94084000000001</v>
      </c>
      <c r="N99" s="82">
        <v>98.311605649919997</v>
      </c>
      <c r="O99" s="82">
        <f t="shared" ref="O99:S99" si="90">O100+O101+O102+O104+O105+O106</f>
        <v>173.61847359999999</v>
      </c>
      <c r="P99" s="82">
        <v>102.24406987591681</v>
      </c>
      <c r="Q99" s="82">
        <f t="shared" ref="Q99" si="91">Q100+Q101+Q102+Q104+Q105+Q106</f>
        <v>180.56321254400001</v>
      </c>
      <c r="R99" s="82">
        <f t="shared" si="90"/>
        <v>139.38405797888001</v>
      </c>
      <c r="S99" s="82">
        <f t="shared" si="90"/>
        <v>0</v>
      </c>
      <c r="T99" s="82">
        <f t="shared" si="59"/>
        <v>434.47012355271681</v>
      </c>
      <c r="U99" s="82">
        <f t="shared" si="17"/>
        <v>660.50658412287999</v>
      </c>
    </row>
    <row r="100" spans="1:21" s="22" customFormat="1" ht="8.1" customHeight="1" x14ac:dyDescent="0.25">
      <c r="A100" s="107" t="s">
        <v>128</v>
      </c>
      <c r="B100" s="108"/>
      <c r="C100" s="129" t="s">
        <v>129</v>
      </c>
      <c r="D100" s="130"/>
      <c r="E100" s="130"/>
      <c r="F100" s="130"/>
      <c r="G100" s="131"/>
      <c r="H100" s="23" t="s">
        <v>11</v>
      </c>
      <c r="I100" s="82">
        <v>0</v>
      </c>
      <c r="J100" s="82">
        <v>0</v>
      </c>
      <c r="K100" s="82">
        <v>0</v>
      </c>
      <c r="L100" s="82">
        <v>0</v>
      </c>
      <c r="M100" s="82">
        <f>K100*1.045</f>
        <v>0</v>
      </c>
      <c r="N100" s="82">
        <v>0</v>
      </c>
      <c r="O100" s="82">
        <f>M100*1.04</f>
        <v>0</v>
      </c>
      <c r="P100" s="82">
        <v>0</v>
      </c>
      <c r="Q100" s="82">
        <f>O100*1.04</f>
        <v>0</v>
      </c>
      <c r="R100" s="82">
        <v>0</v>
      </c>
      <c r="S100" s="82">
        <v>0</v>
      </c>
      <c r="T100" s="82">
        <f t="shared" si="59"/>
        <v>0</v>
      </c>
      <c r="U100" s="82">
        <f t="shared" ref="U100:U163" si="92">M100+O100+Q100+S100+R100</f>
        <v>0</v>
      </c>
    </row>
    <row r="101" spans="1:21" s="22" customFormat="1" ht="8.1" customHeight="1" x14ac:dyDescent="0.25">
      <c r="A101" s="107" t="s">
        <v>130</v>
      </c>
      <c r="B101" s="108"/>
      <c r="C101" s="129" t="s">
        <v>131</v>
      </c>
      <c r="D101" s="130"/>
      <c r="E101" s="130"/>
      <c r="F101" s="130"/>
      <c r="G101" s="131"/>
      <c r="H101" s="23" t="s">
        <v>11</v>
      </c>
      <c r="I101" s="82">
        <v>6.5540000000000003</v>
      </c>
      <c r="J101" s="82">
        <v>0</v>
      </c>
      <c r="K101" s="82">
        <v>41.143999999999998</v>
      </c>
      <c r="L101" s="82">
        <v>0</v>
      </c>
      <c r="M101" s="82">
        <f t="shared" ref="M101:M116" si="93">K101*1.045</f>
        <v>42.995479999999993</v>
      </c>
      <c r="N101" s="82">
        <v>0</v>
      </c>
      <c r="O101" s="82">
        <f>M101*1.04</f>
        <v>44.715299199999997</v>
      </c>
      <c r="P101" s="82">
        <v>0</v>
      </c>
      <c r="Q101" s="82">
        <f>O101*1.04</f>
        <v>46.503911168000002</v>
      </c>
      <c r="R101" s="82">
        <v>0</v>
      </c>
      <c r="S101" s="82">
        <v>0</v>
      </c>
      <c r="T101" s="82">
        <f t="shared" si="59"/>
        <v>0</v>
      </c>
      <c r="U101" s="82">
        <f t="shared" si="92"/>
        <v>134.21469036799999</v>
      </c>
    </row>
    <row r="102" spans="1:21" s="22" customFormat="1" ht="8.1" customHeight="1" x14ac:dyDescent="0.25">
      <c r="A102" s="107" t="s">
        <v>132</v>
      </c>
      <c r="B102" s="108"/>
      <c r="C102" s="129" t="s">
        <v>133</v>
      </c>
      <c r="D102" s="130"/>
      <c r="E102" s="130"/>
      <c r="F102" s="130"/>
      <c r="G102" s="131"/>
      <c r="H102" s="23" t="s">
        <v>11</v>
      </c>
      <c r="I102" s="82">
        <v>78.061999999999998</v>
      </c>
      <c r="J102" s="82">
        <v>83.682463999999996</v>
      </c>
      <c r="K102" s="82">
        <v>105.432</v>
      </c>
      <c r="L102" s="82">
        <v>87.197127487999992</v>
      </c>
      <c r="M102" s="82">
        <f t="shared" si="93"/>
        <v>110.17644</v>
      </c>
      <c r="N102" s="82">
        <v>90.685012587519992</v>
      </c>
      <c r="O102" s="82">
        <f>M102*1.04</f>
        <v>114.5834976</v>
      </c>
      <c r="P102" s="82">
        <v>94.312413091020801</v>
      </c>
      <c r="Q102" s="82">
        <f>O102*1.04</f>
        <v>119.166837504</v>
      </c>
      <c r="R102" s="82">
        <f t="shared" ref="R102:S102" si="94">R103</f>
        <v>123.89589555200001</v>
      </c>
      <c r="S102" s="82">
        <f t="shared" si="94"/>
        <v>0</v>
      </c>
      <c r="T102" s="82">
        <f t="shared" si="59"/>
        <v>396.09044871854081</v>
      </c>
      <c r="U102" s="82">
        <f t="shared" si="92"/>
        <v>467.82267065600001</v>
      </c>
    </row>
    <row r="103" spans="1:21" s="22" customFormat="1" ht="8.1" customHeight="1" x14ac:dyDescent="0.25">
      <c r="A103" s="107" t="s">
        <v>134</v>
      </c>
      <c r="B103" s="108"/>
      <c r="C103" s="132" t="s">
        <v>135</v>
      </c>
      <c r="D103" s="133"/>
      <c r="E103" s="133"/>
      <c r="F103" s="133"/>
      <c r="G103" s="134"/>
      <c r="H103" s="23" t="s">
        <v>11</v>
      </c>
      <c r="I103" s="82">
        <v>78.061999999999998</v>
      </c>
      <c r="J103" s="82">
        <v>83.682463999999996</v>
      </c>
      <c r="K103" s="82">
        <v>105.4</v>
      </c>
      <c r="L103" s="82">
        <v>87.197127487999992</v>
      </c>
      <c r="M103" s="82">
        <f t="shared" si="93"/>
        <v>110.143</v>
      </c>
      <c r="N103" s="82">
        <v>90.685012587519992</v>
      </c>
      <c r="O103" s="82">
        <f>M103*1.04</f>
        <v>114.54872</v>
      </c>
      <c r="P103" s="82">
        <v>94.312413091020801</v>
      </c>
      <c r="Q103" s="82">
        <f>O103*1.04</f>
        <v>119.13066880000001</v>
      </c>
      <c r="R103" s="82">
        <f>Q103*1.04</f>
        <v>123.89589555200001</v>
      </c>
      <c r="S103" s="82">
        <v>0</v>
      </c>
      <c r="T103" s="82">
        <f>L103+N103+P103+R103</f>
        <v>396.09044871854081</v>
      </c>
      <c r="U103" s="82">
        <f t="shared" si="92"/>
        <v>467.71828435200001</v>
      </c>
    </row>
    <row r="104" spans="1:21" s="22" customFormat="1" ht="8.1" customHeight="1" x14ac:dyDescent="0.25">
      <c r="A104" s="107" t="s">
        <v>136</v>
      </c>
      <c r="B104" s="108"/>
      <c r="C104" s="129" t="s">
        <v>137</v>
      </c>
      <c r="D104" s="130"/>
      <c r="E104" s="130"/>
      <c r="F104" s="130"/>
      <c r="G104" s="131"/>
      <c r="H104" s="23" t="s">
        <v>11</v>
      </c>
      <c r="I104" s="82">
        <v>6.5650000000000004</v>
      </c>
      <c r="J104" s="82">
        <v>7.0376800000000008</v>
      </c>
      <c r="K104" s="82">
        <v>13.176</v>
      </c>
      <c r="L104" s="82">
        <v>7.3332625600000014</v>
      </c>
      <c r="M104" s="82">
        <f t="shared" si="93"/>
        <v>13.76892</v>
      </c>
      <c r="N104" s="82">
        <v>7.6265930624000013</v>
      </c>
      <c r="O104" s="82">
        <f>M104*1.04</f>
        <v>14.3196768</v>
      </c>
      <c r="P104" s="82">
        <v>7.9316567848960018</v>
      </c>
      <c r="Q104" s="82">
        <f>O104*1.04</f>
        <v>14.892463872</v>
      </c>
      <c r="R104" s="82">
        <f>Q104*1.04</f>
        <v>15.488162426880001</v>
      </c>
      <c r="S104" s="82">
        <v>0</v>
      </c>
      <c r="T104" s="82">
        <f>L104+N104+P104+R104</f>
        <v>38.379674834176008</v>
      </c>
      <c r="U104" s="82">
        <f t="shared" si="92"/>
        <v>58.469223098880001</v>
      </c>
    </row>
    <row r="105" spans="1:21" s="22" customFormat="1" ht="8.1" customHeight="1" x14ac:dyDescent="0.25">
      <c r="A105" s="107" t="s">
        <v>677</v>
      </c>
      <c r="B105" s="108"/>
      <c r="C105" s="149" t="s">
        <v>679</v>
      </c>
      <c r="D105" s="150"/>
      <c r="E105" s="150"/>
      <c r="F105" s="150"/>
      <c r="G105" s="151"/>
      <c r="H105" s="23" t="s">
        <v>11</v>
      </c>
      <c r="I105" s="82">
        <v>0</v>
      </c>
      <c r="J105" s="82">
        <v>0</v>
      </c>
      <c r="K105" s="82">
        <v>0</v>
      </c>
      <c r="L105" s="82">
        <v>0</v>
      </c>
      <c r="M105" s="82">
        <f t="shared" si="93"/>
        <v>0</v>
      </c>
      <c r="N105" s="82">
        <v>0</v>
      </c>
      <c r="O105" s="82">
        <f t="shared" ref="O105:Q106" si="95">M105*104%</f>
        <v>0</v>
      </c>
      <c r="P105" s="82">
        <v>0</v>
      </c>
      <c r="Q105" s="82">
        <f t="shared" si="95"/>
        <v>0</v>
      </c>
      <c r="R105" s="82">
        <v>0</v>
      </c>
      <c r="S105" s="82">
        <f t="shared" ref="S105:S106" si="96">Q105*104%</f>
        <v>0</v>
      </c>
      <c r="T105" s="82">
        <f t="shared" si="59"/>
        <v>0</v>
      </c>
      <c r="U105" s="82">
        <f t="shared" si="92"/>
        <v>0</v>
      </c>
    </row>
    <row r="106" spans="1:21" s="22" customFormat="1" ht="8.1" customHeight="1" x14ac:dyDescent="0.25">
      <c r="A106" s="107" t="s">
        <v>678</v>
      </c>
      <c r="B106" s="108"/>
      <c r="C106" s="149" t="s">
        <v>680</v>
      </c>
      <c r="D106" s="150"/>
      <c r="E106" s="150"/>
      <c r="F106" s="150"/>
      <c r="G106" s="151"/>
      <c r="H106" s="23" t="s">
        <v>11</v>
      </c>
      <c r="I106" s="82">
        <v>0</v>
      </c>
      <c r="J106" s="82">
        <v>0</v>
      </c>
      <c r="K106" s="82">
        <v>0</v>
      </c>
      <c r="L106" s="82">
        <v>0</v>
      </c>
      <c r="M106" s="82">
        <f t="shared" si="93"/>
        <v>0</v>
      </c>
      <c r="N106" s="82">
        <v>0</v>
      </c>
      <c r="O106" s="82">
        <f t="shared" si="95"/>
        <v>0</v>
      </c>
      <c r="P106" s="82">
        <v>0</v>
      </c>
      <c r="Q106" s="82">
        <f t="shared" si="95"/>
        <v>0</v>
      </c>
      <c r="R106" s="82">
        <v>0</v>
      </c>
      <c r="S106" s="82">
        <f t="shared" si="96"/>
        <v>0</v>
      </c>
      <c r="T106" s="82">
        <f t="shared" si="59"/>
        <v>0</v>
      </c>
      <c r="U106" s="82">
        <f t="shared" si="92"/>
        <v>0</v>
      </c>
    </row>
    <row r="107" spans="1:21" s="22" customFormat="1" ht="8.1" customHeight="1" x14ac:dyDescent="0.25">
      <c r="A107" s="107" t="s">
        <v>138</v>
      </c>
      <c r="B107" s="108"/>
      <c r="C107" s="109" t="s">
        <v>93</v>
      </c>
      <c r="D107" s="110"/>
      <c r="E107" s="110"/>
      <c r="F107" s="110"/>
      <c r="G107" s="111"/>
      <c r="H107" s="23" t="s">
        <v>11</v>
      </c>
      <c r="I107" s="82">
        <v>113.99000000000001</v>
      </c>
      <c r="J107" s="82">
        <v>137.54000000000002</v>
      </c>
      <c r="K107" s="82">
        <v>112.277</v>
      </c>
      <c r="L107" s="82">
        <v>164.34</v>
      </c>
      <c r="M107" s="82">
        <f t="shared" ref="M107" si="97">M108+M109+M111+M114+M115+M116</f>
        <v>117.329465</v>
      </c>
      <c r="N107" s="82">
        <v>170.85480000000004</v>
      </c>
      <c r="O107" s="82">
        <f t="shared" ref="O107:S107" si="98">O108+O109+O111+O114+O115+O116</f>
        <v>121.97917159999999</v>
      </c>
      <c r="P107" s="82">
        <v>177.61019200000004</v>
      </c>
      <c r="Q107" s="82">
        <f t="shared" ref="Q107" si="99">Q108+Q109+Q111+Q114+Q115+Q116</f>
        <v>126.85833846399998</v>
      </c>
      <c r="R107" s="82">
        <f t="shared" si="98"/>
        <v>145.97404052735999</v>
      </c>
      <c r="S107" s="82">
        <f t="shared" si="98"/>
        <v>0</v>
      </c>
      <c r="T107" s="82">
        <f t="shared" si="59"/>
        <v>658.77903252736007</v>
      </c>
      <c r="U107" s="82">
        <f t="shared" si="92"/>
        <v>512.14101559135997</v>
      </c>
    </row>
    <row r="108" spans="1:21" s="22" customFormat="1" ht="8.1" customHeight="1" x14ac:dyDescent="0.25">
      <c r="A108" s="107" t="s">
        <v>139</v>
      </c>
      <c r="B108" s="108"/>
      <c r="C108" s="129" t="s">
        <v>140</v>
      </c>
      <c r="D108" s="130"/>
      <c r="E108" s="130"/>
      <c r="F108" s="130"/>
      <c r="G108" s="131"/>
      <c r="H108" s="23" t="s">
        <v>11</v>
      </c>
      <c r="I108" s="82">
        <v>1.857</v>
      </c>
      <c r="J108" s="82">
        <v>1.99</v>
      </c>
      <c r="K108" s="82">
        <v>2.097</v>
      </c>
      <c r="L108" s="82">
        <v>2.0699999999999998</v>
      </c>
      <c r="M108" s="82">
        <f t="shared" si="93"/>
        <v>2.1913649999999998</v>
      </c>
      <c r="N108" s="82">
        <v>2.1528</v>
      </c>
      <c r="O108" s="82">
        <f>M108*1.04</f>
        <v>2.2790195999999998</v>
      </c>
      <c r="P108" s="82">
        <v>2.238912</v>
      </c>
      <c r="Q108" s="82">
        <f>O108*1.04</f>
        <v>2.3701803839999998</v>
      </c>
      <c r="R108" s="82">
        <f>Q108*1.04</f>
        <v>2.4649875993599997</v>
      </c>
      <c r="S108" s="82">
        <v>0</v>
      </c>
      <c r="T108" s="82">
        <f>L108+N108+P108+R108</f>
        <v>8.9266995993599991</v>
      </c>
      <c r="U108" s="82">
        <f t="shared" si="92"/>
        <v>9.3055525833599972</v>
      </c>
    </row>
    <row r="109" spans="1:21" s="22" customFormat="1" ht="8.1" customHeight="1" x14ac:dyDescent="0.25">
      <c r="A109" s="107" t="s">
        <v>141</v>
      </c>
      <c r="B109" s="108"/>
      <c r="C109" s="129" t="s">
        <v>142</v>
      </c>
      <c r="D109" s="130"/>
      <c r="E109" s="130"/>
      <c r="F109" s="130"/>
      <c r="G109" s="131"/>
      <c r="H109" s="23" t="s">
        <v>11</v>
      </c>
      <c r="I109" s="82">
        <v>0</v>
      </c>
      <c r="J109" s="82">
        <v>12.12</v>
      </c>
      <c r="K109" s="82">
        <v>0.79</v>
      </c>
      <c r="L109" s="82">
        <v>13.969999999999999</v>
      </c>
      <c r="M109" s="82">
        <f t="shared" si="93"/>
        <v>0.82555000000000001</v>
      </c>
      <c r="N109" s="82">
        <v>14.469999999999999</v>
      </c>
      <c r="O109" s="82">
        <f>M109*1.04</f>
        <v>0.858572</v>
      </c>
      <c r="P109" s="82">
        <v>14.969999999999999</v>
      </c>
      <c r="Q109" s="82">
        <f>O109*1.04</f>
        <v>0.89291488000000008</v>
      </c>
      <c r="R109" s="82">
        <f>1.37+13.6</f>
        <v>14.969999999999999</v>
      </c>
      <c r="S109" s="82">
        <v>0</v>
      </c>
      <c r="T109" s="82">
        <f>L109+N109+P109+R109</f>
        <v>58.379999999999995</v>
      </c>
      <c r="U109" s="82">
        <f t="shared" si="92"/>
        <v>17.54703688</v>
      </c>
    </row>
    <row r="110" spans="1:21" s="22" customFormat="1" ht="8.1" customHeight="1" x14ac:dyDescent="0.25">
      <c r="A110" s="107" t="s">
        <v>681</v>
      </c>
      <c r="B110" s="108"/>
      <c r="C110" s="149" t="s">
        <v>682</v>
      </c>
      <c r="D110" s="150"/>
      <c r="E110" s="150"/>
      <c r="F110" s="150"/>
      <c r="G110" s="151"/>
      <c r="H110" s="23" t="s">
        <v>11</v>
      </c>
      <c r="I110" s="82">
        <v>0</v>
      </c>
      <c r="J110" s="82">
        <v>0</v>
      </c>
      <c r="K110" s="82">
        <v>0</v>
      </c>
      <c r="L110" s="82">
        <v>0</v>
      </c>
      <c r="M110" s="82">
        <f t="shared" si="93"/>
        <v>0</v>
      </c>
      <c r="N110" s="82">
        <v>0</v>
      </c>
      <c r="O110" s="82">
        <v>0</v>
      </c>
      <c r="P110" s="82">
        <v>0</v>
      </c>
      <c r="Q110" s="82">
        <v>0</v>
      </c>
      <c r="R110" s="82">
        <v>0</v>
      </c>
      <c r="S110" s="82">
        <v>0</v>
      </c>
      <c r="T110" s="82">
        <f t="shared" si="59"/>
        <v>0</v>
      </c>
      <c r="U110" s="82">
        <f t="shared" si="92"/>
        <v>0</v>
      </c>
    </row>
    <row r="111" spans="1:21" s="22" customFormat="1" ht="8.1" customHeight="1" x14ac:dyDescent="0.25">
      <c r="A111" s="107" t="s">
        <v>143</v>
      </c>
      <c r="B111" s="108"/>
      <c r="C111" s="129" t="s">
        <v>144</v>
      </c>
      <c r="D111" s="130"/>
      <c r="E111" s="130"/>
      <c r="F111" s="130"/>
      <c r="G111" s="131"/>
      <c r="H111" s="23" t="s">
        <v>11</v>
      </c>
      <c r="I111" s="82">
        <v>109.04</v>
      </c>
      <c r="J111" s="82">
        <v>103.9</v>
      </c>
      <c r="K111" s="82">
        <v>105.64</v>
      </c>
      <c r="L111" s="82">
        <v>118.18</v>
      </c>
      <c r="M111" s="82">
        <f t="shared" si="93"/>
        <v>110.3938</v>
      </c>
      <c r="N111" s="82">
        <v>122.90720000000002</v>
      </c>
      <c r="O111" s="82">
        <f t="shared" ref="O111:S111" si="100">O112+O113</f>
        <v>114.76607999999999</v>
      </c>
      <c r="P111" s="82">
        <v>127.82348800000003</v>
      </c>
      <c r="Q111" s="82">
        <f t="shared" ref="Q111" si="101">Q112+Q113</f>
        <v>119.35672319999999</v>
      </c>
      <c r="R111" s="82">
        <f t="shared" si="100"/>
        <v>124.13099212799999</v>
      </c>
      <c r="S111" s="82">
        <f t="shared" si="100"/>
        <v>0</v>
      </c>
      <c r="T111" s="82">
        <f t="shared" si="59"/>
        <v>493.04168012800005</v>
      </c>
      <c r="U111" s="82">
        <f t="shared" si="92"/>
        <v>468.64759532799997</v>
      </c>
    </row>
    <row r="112" spans="1:21" s="22" customFormat="1" ht="8.1" customHeight="1" x14ac:dyDescent="0.25">
      <c r="A112" s="107" t="s">
        <v>145</v>
      </c>
      <c r="B112" s="108"/>
      <c r="C112" s="132" t="s">
        <v>135</v>
      </c>
      <c r="D112" s="133"/>
      <c r="E112" s="133"/>
      <c r="F112" s="133"/>
      <c r="G112" s="134"/>
      <c r="H112" s="23" t="s">
        <v>11</v>
      </c>
      <c r="I112" s="82">
        <v>109.04</v>
      </c>
      <c r="J112" s="82">
        <v>103.9</v>
      </c>
      <c r="K112" s="82">
        <v>105.6</v>
      </c>
      <c r="L112" s="82">
        <v>118.18</v>
      </c>
      <c r="M112" s="82">
        <f t="shared" si="93"/>
        <v>110.35199999999999</v>
      </c>
      <c r="N112" s="82">
        <v>122.90720000000002</v>
      </c>
      <c r="O112" s="82">
        <f>M112*1.04</f>
        <v>114.76607999999999</v>
      </c>
      <c r="P112" s="82">
        <v>127.82348800000003</v>
      </c>
      <c r="Q112" s="82">
        <f>O112*1.04</f>
        <v>119.35672319999999</v>
      </c>
      <c r="R112" s="82">
        <f>Q112*1.04</f>
        <v>124.13099212799999</v>
      </c>
      <c r="S112" s="82">
        <v>0</v>
      </c>
      <c r="T112" s="82">
        <f>L112+N112+P112+R112</f>
        <v>493.04168012800005</v>
      </c>
      <c r="U112" s="82">
        <f t="shared" si="92"/>
        <v>468.60579532799994</v>
      </c>
    </row>
    <row r="113" spans="1:21" s="22" customFormat="1" ht="8.1" customHeight="1" x14ac:dyDescent="0.25">
      <c r="A113" s="107" t="s">
        <v>683</v>
      </c>
      <c r="B113" s="108"/>
      <c r="C113" s="132" t="s">
        <v>684</v>
      </c>
      <c r="D113" s="133"/>
      <c r="E113" s="133"/>
      <c r="F113" s="133"/>
      <c r="G113" s="134"/>
      <c r="H113" s="23" t="s">
        <v>11</v>
      </c>
      <c r="I113" s="82">
        <v>0</v>
      </c>
      <c r="J113" s="82">
        <v>0</v>
      </c>
      <c r="K113" s="82">
        <v>0</v>
      </c>
      <c r="L113" s="82">
        <v>0</v>
      </c>
      <c r="M113" s="82">
        <f t="shared" si="93"/>
        <v>0</v>
      </c>
      <c r="N113" s="82">
        <v>0</v>
      </c>
      <c r="O113" s="82">
        <v>0</v>
      </c>
      <c r="P113" s="82">
        <v>0</v>
      </c>
      <c r="Q113" s="82">
        <v>0</v>
      </c>
      <c r="R113" s="82">
        <v>0</v>
      </c>
      <c r="S113" s="82">
        <v>0</v>
      </c>
      <c r="T113" s="82">
        <f t="shared" si="59"/>
        <v>0</v>
      </c>
      <c r="U113" s="82">
        <f t="shared" si="92"/>
        <v>0</v>
      </c>
    </row>
    <row r="114" spans="1:21" s="22" customFormat="1" ht="8.1" customHeight="1" x14ac:dyDescent="0.25">
      <c r="A114" s="107" t="s">
        <v>146</v>
      </c>
      <c r="B114" s="108"/>
      <c r="C114" s="129" t="s">
        <v>147</v>
      </c>
      <c r="D114" s="130"/>
      <c r="E114" s="130"/>
      <c r="F114" s="130"/>
      <c r="G114" s="131"/>
      <c r="H114" s="23" t="s">
        <v>11</v>
      </c>
      <c r="I114" s="82">
        <v>3.093</v>
      </c>
      <c r="J114" s="82">
        <v>19.53</v>
      </c>
      <c r="K114" s="82">
        <v>3.75</v>
      </c>
      <c r="L114" s="82">
        <v>30.12</v>
      </c>
      <c r="M114" s="82">
        <f t="shared" si="93"/>
        <v>3.9187499999999997</v>
      </c>
      <c r="N114" s="82">
        <v>31.324800000000003</v>
      </c>
      <c r="O114" s="82">
        <f>M114*1.04</f>
        <v>4.0754999999999999</v>
      </c>
      <c r="P114" s="82">
        <v>32.577792000000002</v>
      </c>
      <c r="Q114" s="82">
        <f>O114*1.04</f>
        <v>4.2385200000000003</v>
      </c>
      <c r="R114" s="82">
        <f>Q114*1.04</f>
        <v>4.4080608000000003</v>
      </c>
      <c r="S114" s="82">
        <v>0</v>
      </c>
      <c r="T114" s="82">
        <f>L114+N114+P114+R114</f>
        <v>98.430652800000004</v>
      </c>
      <c r="U114" s="82">
        <f t="shared" si="92"/>
        <v>16.6408308</v>
      </c>
    </row>
    <row r="115" spans="1:21" s="22" customFormat="1" ht="8.1" customHeight="1" x14ac:dyDescent="0.25">
      <c r="A115" s="107" t="s">
        <v>685</v>
      </c>
      <c r="B115" s="108" t="s">
        <v>685</v>
      </c>
      <c r="C115" s="129" t="s">
        <v>687</v>
      </c>
      <c r="D115" s="130" t="s">
        <v>687</v>
      </c>
      <c r="E115" s="130" t="s">
        <v>687</v>
      </c>
      <c r="F115" s="130" t="s">
        <v>687</v>
      </c>
      <c r="G115" s="131" t="s">
        <v>687</v>
      </c>
      <c r="H115" s="23" t="s">
        <v>11</v>
      </c>
      <c r="I115" s="82">
        <v>0</v>
      </c>
      <c r="J115" s="82">
        <v>0</v>
      </c>
      <c r="K115" s="82">
        <v>0</v>
      </c>
      <c r="L115" s="82">
        <v>0</v>
      </c>
      <c r="M115" s="82">
        <f t="shared" si="93"/>
        <v>0</v>
      </c>
      <c r="N115" s="82">
        <v>0</v>
      </c>
      <c r="O115" s="82">
        <f>M115*1.04</f>
        <v>0</v>
      </c>
      <c r="P115" s="82">
        <v>0</v>
      </c>
      <c r="Q115" s="82">
        <f>O115*1.04</f>
        <v>0</v>
      </c>
      <c r="R115" s="82">
        <v>0</v>
      </c>
      <c r="S115" s="82">
        <v>0</v>
      </c>
      <c r="T115" s="82">
        <f t="shared" si="59"/>
        <v>0</v>
      </c>
      <c r="U115" s="82">
        <f t="shared" si="92"/>
        <v>0</v>
      </c>
    </row>
    <row r="116" spans="1:21" s="22" customFormat="1" ht="8.1" customHeight="1" x14ac:dyDescent="0.25">
      <c r="A116" s="107" t="s">
        <v>686</v>
      </c>
      <c r="B116" s="108" t="s">
        <v>686</v>
      </c>
      <c r="C116" s="129" t="s">
        <v>688</v>
      </c>
      <c r="D116" s="130" t="s">
        <v>688</v>
      </c>
      <c r="E116" s="130" t="s">
        <v>688</v>
      </c>
      <c r="F116" s="130" t="s">
        <v>688</v>
      </c>
      <c r="G116" s="131" t="s">
        <v>688</v>
      </c>
      <c r="H116" s="23" t="s">
        <v>11</v>
      </c>
      <c r="I116" s="82">
        <v>0</v>
      </c>
      <c r="J116" s="82">
        <v>0</v>
      </c>
      <c r="K116" s="82">
        <v>0</v>
      </c>
      <c r="L116" s="82">
        <v>0</v>
      </c>
      <c r="M116" s="82">
        <f t="shared" si="93"/>
        <v>0</v>
      </c>
      <c r="N116" s="82">
        <v>0</v>
      </c>
      <c r="O116" s="82">
        <f>M116*1.04</f>
        <v>0</v>
      </c>
      <c r="P116" s="82">
        <v>0</v>
      </c>
      <c r="Q116" s="82">
        <f>O116*1.04</f>
        <v>0</v>
      </c>
      <c r="R116" s="82">
        <v>0</v>
      </c>
      <c r="S116" s="82">
        <v>0</v>
      </c>
      <c r="T116" s="82">
        <f t="shared" si="59"/>
        <v>0</v>
      </c>
      <c r="U116" s="82">
        <f t="shared" si="92"/>
        <v>0</v>
      </c>
    </row>
    <row r="117" spans="1:21" s="22" customFormat="1" ht="15" customHeight="1" x14ac:dyDescent="0.25">
      <c r="A117" s="124" t="s">
        <v>148</v>
      </c>
      <c r="B117" s="125"/>
      <c r="C117" s="126" t="s">
        <v>149</v>
      </c>
      <c r="D117" s="127"/>
      <c r="E117" s="127"/>
      <c r="F117" s="127"/>
      <c r="G117" s="128"/>
      <c r="H117" s="64" t="s">
        <v>11</v>
      </c>
      <c r="I117" s="83">
        <v>135.98999999999995</v>
      </c>
      <c r="J117" s="83">
        <v>49.730144000000379</v>
      </c>
      <c r="K117" s="83">
        <v>263.64700000000022</v>
      </c>
      <c r="L117" s="83">
        <v>78.154590047999875</v>
      </c>
      <c r="M117" s="83">
        <f>M83+M98</f>
        <v>241.52605599999976</v>
      </c>
      <c r="N117" s="83">
        <v>83.435890754559992</v>
      </c>
      <c r="O117" s="83">
        <f t="shared" ref="O117:S117" si="102">O83+O98</f>
        <v>238.36687423999996</v>
      </c>
      <c r="P117" s="83">
        <v>83.207326384743226</v>
      </c>
      <c r="Q117" s="83">
        <f t="shared" ref="Q117" si="103">Q83+Q98</f>
        <v>238.02954920960104</v>
      </c>
      <c r="R117" s="83">
        <f>R83+R98</f>
        <v>221.21578672998461</v>
      </c>
      <c r="S117" s="83">
        <f t="shared" si="102"/>
        <v>0</v>
      </c>
      <c r="T117" s="83">
        <f t="shared" si="59"/>
        <v>466.01359391728772</v>
      </c>
      <c r="U117" s="83">
        <f t="shared" si="92"/>
        <v>939.13826617958546</v>
      </c>
    </row>
    <row r="118" spans="1:21" s="22" customFormat="1" ht="16.5" customHeight="1" x14ac:dyDescent="0.25">
      <c r="A118" s="107" t="s">
        <v>150</v>
      </c>
      <c r="B118" s="108"/>
      <c r="C118" s="109" t="s">
        <v>151</v>
      </c>
      <c r="D118" s="110"/>
      <c r="E118" s="110"/>
      <c r="F118" s="110"/>
      <c r="G118" s="111"/>
      <c r="H118" s="23" t="s">
        <v>11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  <c r="P118" s="82">
        <v>0</v>
      </c>
      <c r="Q118" s="82">
        <v>0</v>
      </c>
      <c r="R118" s="82">
        <v>0</v>
      </c>
      <c r="S118" s="82">
        <v>0</v>
      </c>
      <c r="T118" s="82">
        <f t="shared" si="59"/>
        <v>0</v>
      </c>
      <c r="U118" s="82">
        <f t="shared" si="92"/>
        <v>0</v>
      </c>
    </row>
    <row r="119" spans="1:21" s="22" customFormat="1" ht="16.5" customHeight="1" x14ac:dyDescent="0.25">
      <c r="A119" s="107" t="s">
        <v>152</v>
      </c>
      <c r="B119" s="108"/>
      <c r="C119" s="129" t="s">
        <v>15</v>
      </c>
      <c r="D119" s="130"/>
      <c r="E119" s="130"/>
      <c r="F119" s="130"/>
      <c r="G119" s="131"/>
      <c r="H119" s="23" t="s">
        <v>11</v>
      </c>
      <c r="I119" s="82">
        <v>0</v>
      </c>
      <c r="J119" s="82">
        <v>0</v>
      </c>
      <c r="K119" s="82">
        <v>0</v>
      </c>
      <c r="L119" s="82">
        <v>0</v>
      </c>
      <c r="M119" s="82">
        <v>0</v>
      </c>
      <c r="N119" s="82">
        <v>0</v>
      </c>
      <c r="O119" s="82">
        <v>0</v>
      </c>
      <c r="P119" s="82">
        <v>0</v>
      </c>
      <c r="Q119" s="82">
        <v>0</v>
      </c>
      <c r="R119" s="82">
        <v>0</v>
      </c>
      <c r="S119" s="82">
        <v>0</v>
      </c>
      <c r="T119" s="82">
        <f t="shared" si="59"/>
        <v>0</v>
      </c>
      <c r="U119" s="82">
        <f t="shared" si="92"/>
        <v>0</v>
      </c>
    </row>
    <row r="120" spans="1:21" s="22" customFormat="1" ht="16.5" customHeight="1" x14ac:dyDescent="0.25">
      <c r="A120" s="107" t="s">
        <v>153</v>
      </c>
      <c r="B120" s="108"/>
      <c r="C120" s="129" t="s">
        <v>17</v>
      </c>
      <c r="D120" s="130"/>
      <c r="E120" s="130"/>
      <c r="F120" s="130"/>
      <c r="G120" s="131"/>
      <c r="H120" s="23" t="s">
        <v>11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  <c r="P120" s="82">
        <v>0</v>
      </c>
      <c r="Q120" s="82">
        <v>0</v>
      </c>
      <c r="R120" s="82">
        <v>0</v>
      </c>
      <c r="S120" s="82">
        <v>0</v>
      </c>
      <c r="T120" s="82">
        <f t="shared" si="59"/>
        <v>0</v>
      </c>
      <c r="U120" s="82">
        <f t="shared" si="92"/>
        <v>0</v>
      </c>
    </row>
    <row r="121" spans="1:21" s="22" customFormat="1" ht="16.5" customHeight="1" x14ac:dyDescent="0.25">
      <c r="A121" s="107" t="s">
        <v>154</v>
      </c>
      <c r="B121" s="108"/>
      <c r="C121" s="129" t="s">
        <v>19</v>
      </c>
      <c r="D121" s="130"/>
      <c r="E121" s="130"/>
      <c r="F121" s="130"/>
      <c r="G121" s="131"/>
      <c r="H121" s="23" t="s">
        <v>11</v>
      </c>
      <c r="I121" s="82">
        <v>0</v>
      </c>
      <c r="J121" s="82">
        <v>0</v>
      </c>
      <c r="K121" s="82">
        <v>0</v>
      </c>
      <c r="L121" s="82">
        <v>0</v>
      </c>
      <c r="M121" s="82">
        <v>0</v>
      </c>
      <c r="N121" s="82">
        <v>0</v>
      </c>
      <c r="O121" s="82">
        <v>0</v>
      </c>
      <c r="P121" s="82">
        <v>0</v>
      </c>
      <c r="Q121" s="82">
        <v>0</v>
      </c>
      <c r="R121" s="82">
        <v>0</v>
      </c>
      <c r="S121" s="82">
        <v>0</v>
      </c>
      <c r="T121" s="82">
        <f t="shared" si="59"/>
        <v>0</v>
      </c>
      <c r="U121" s="82">
        <f t="shared" si="92"/>
        <v>0</v>
      </c>
    </row>
    <row r="122" spans="1:21" s="22" customFormat="1" ht="8.1" customHeight="1" x14ac:dyDescent="0.25">
      <c r="A122" s="107" t="s">
        <v>155</v>
      </c>
      <c r="B122" s="108"/>
      <c r="C122" s="109" t="s">
        <v>21</v>
      </c>
      <c r="D122" s="110"/>
      <c r="E122" s="110"/>
      <c r="F122" s="110"/>
      <c r="G122" s="111"/>
      <c r="H122" s="23" t="s">
        <v>11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82">
        <v>0</v>
      </c>
      <c r="O122" s="82">
        <v>0</v>
      </c>
      <c r="P122" s="82">
        <v>0</v>
      </c>
      <c r="Q122" s="82">
        <v>0</v>
      </c>
      <c r="R122" s="82">
        <v>0</v>
      </c>
      <c r="S122" s="82">
        <v>0</v>
      </c>
      <c r="T122" s="82">
        <f t="shared" si="59"/>
        <v>0</v>
      </c>
      <c r="U122" s="82">
        <f t="shared" si="92"/>
        <v>0</v>
      </c>
    </row>
    <row r="123" spans="1:21" s="22" customFormat="1" ht="8.1" customHeight="1" x14ac:dyDescent="0.25">
      <c r="A123" s="107" t="s">
        <v>156</v>
      </c>
      <c r="B123" s="108"/>
      <c r="C123" s="109" t="s">
        <v>23</v>
      </c>
      <c r="D123" s="110"/>
      <c r="E123" s="110"/>
      <c r="F123" s="110"/>
      <c r="G123" s="111"/>
      <c r="H123" s="23" t="s">
        <v>11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  <c r="P123" s="82">
        <v>0</v>
      </c>
      <c r="Q123" s="82">
        <v>0</v>
      </c>
      <c r="R123" s="82">
        <v>0</v>
      </c>
      <c r="S123" s="82">
        <v>0</v>
      </c>
      <c r="T123" s="82">
        <f t="shared" si="59"/>
        <v>0</v>
      </c>
      <c r="U123" s="82">
        <f t="shared" si="92"/>
        <v>0</v>
      </c>
    </row>
    <row r="124" spans="1:21" s="22" customFormat="1" ht="8.1" customHeight="1" x14ac:dyDescent="0.25">
      <c r="A124" s="107" t="s">
        <v>157</v>
      </c>
      <c r="B124" s="108"/>
      <c r="C124" s="109" t="s">
        <v>25</v>
      </c>
      <c r="D124" s="110"/>
      <c r="E124" s="110"/>
      <c r="F124" s="110"/>
      <c r="G124" s="111"/>
      <c r="H124" s="23" t="s">
        <v>11</v>
      </c>
      <c r="I124" s="82">
        <v>0</v>
      </c>
      <c r="J124" s="82">
        <v>0</v>
      </c>
      <c r="K124" s="82">
        <v>0</v>
      </c>
      <c r="L124" s="82">
        <v>0</v>
      </c>
      <c r="M124" s="82">
        <v>0</v>
      </c>
      <c r="N124" s="82">
        <v>0</v>
      </c>
      <c r="O124" s="82">
        <v>0</v>
      </c>
      <c r="P124" s="82">
        <v>0</v>
      </c>
      <c r="Q124" s="82">
        <v>0</v>
      </c>
      <c r="R124" s="82">
        <v>0</v>
      </c>
      <c r="S124" s="82">
        <v>0</v>
      </c>
      <c r="T124" s="82">
        <f t="shared" si="59"/>
        <v>0</v>
      </c>
      <c r="U124" s="82">
        <f t="shared" si="92"/>
        <v>0</v>
      </c>
    </row>
    <row r="125" spans="1:21" s="22" customFormat="1" ht="8.1" customHeight="1" x14ac:dyDescent="0.25">
      <c r="A125" s="107" t="s">
        <v>158</v>
      </c>
      <c r="B125" s="108"/>
      <c r="C125" s="109" t="s">
        <v>27</v>
      </c>
      <c r="D125" s="110"/>
      <c r="E125" s="110"/>
      <c r="F125" s="110"/>
      <c r="G125" s="111"/>
      <c r="H125" s="23" t="s">
        <v>11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  <c r="P125" s="82">
        <v>0</v>
      </c>
      <c r="Q125" s="82">
        <v>0</v>
      </c>
      <c r="R125" s="82">
        <v>0</v>
      </c>
      <c r="S125" s="82">
        <v>0</v>
      </c>
      <c r="T125" s="82">
        <f t="shared" si="59"/>
        <v>0</v>
      </c>
      <c r="U125" s="82">
        <f t="shared" si="92"/>
        <v>0</v>
      </c>
    </row>
    <row r="126" spans="1:21" s="22" customFormat="1" ht="8.1" customHeight="1" x14ac:dyDescent="0.25">
      <c r="A126" s="107" t="s">
        <v>159</v>
      </c>
      <c r="B126" s="108"/>
      <c r="C126" s="109" t="s">
        <v>29</v>
      </c>
      <c r="D126" s="110"/>
      <c r="E126" s="110"/>
      <c r="F126" s="110"/>
      <c r="G126" s="111"/>
      <c r="H126" s="23" t="s">
        <v>11</v>
      </c>
      <c r="I126" s="82">
        <v>158.80000000000001</v>
      </c>
      <c r="J126" s="82">
        <v>139.91000000000031</v>
      </c>
      <c r="K126" s="82">
        <v>216.172</v>
      </c>
      <c r="L126" s="82">
        <v>191.50419999999986</v>
      </c>
      <c r="M126" s="82">
        <f>M29-M44</f>
        <v>13.671120999999857</v>
      </c>
      <c r="N126" s="82">
        <v>201.13920000000007</v>
      </c>
      <c r="O126" s="82">
        <f>O29-O44</f>
        <v>1.3542698400001427</v>
      </c>
      <c r="P126" s="82">
        <v>205.65996800000084</v>
      </c>
      <c r="Q126" s="82">
        <f>Q29-Q44</f>
        <v>-8.4635593663988402</v>
      </c>
      <c r="R126" s="82">
        <f>R29-R44</f>
        <v>27.306005402624578</v>
      </c>
      <c r="S126" s="82">
        <v>0</v>
      </c>
      <c r="T126" s="82">
        <f>L126+N126+P126+R126</f>
        <v>625.60937340262535</v>
      </c>
      <c r="U126" s="82">
        <f t="shared" si="92"/>
        <v>33.867836876225738</v>
      </c>
    </row>
    <row r="127" spans="1:21" s="22" customFormat="1" ht="8.1" customHeight="1" x14ac:dyDescent="0.25">
      <c r="A127" s="107" t="s">
        <v>160</v>
      </c>
      <c r="B127" s="108"/>
      <c r="C127" s="109" t="s">
        <v>31</v>
      </c>
      <c r="D127" s="110"/>
      <c r="E127" s="110"/>
      <c r="F127" s="110"/>
      <c r="G127" s="111"/>
      <c r="H127" s="23" t="s">
        <v>11</v>
      </c>
      <c r="I127" s="82">
        <v>0</v>
      </c>
      <c r="J127" s="82">
        <v>0</v>
      </c>
      <c r="K127" s="82">
        <v>0</v>
      </c>
      <c r="L127" s="82">
        <v>0</v>
      </c>
      <c r="M127" s="82">
        <f t="shared" ref="M127:S127" si="104">M93</f>
        <v>0</v>
      </c>
      <c r="N127" s="82">
        <v>0</v>
      </c>
      <c r="O127" s="82">
        <f t="shared" si="104"/>
        <v>0</v>
      </c>
      <c r="P127" s="82">
        <v>0</v>
      </c>
      <c r="Q127" s="82">
        <f t="shared" ref="Q127" si="105">Q93</f>
        <v>0</v>
      </c>
      <c r="R127" s="82">
        <f t="shared" si="104"/>
        <v>0</v>
      </c>
      <c r="S127" s="82">
        <f t="shared" si="104"/>
        <v>0</v>
      </c>
      <c r="T127" s="82">
        <f t="shared" si="59"/>
        <v>0</v>
      </c>
      <c r="U127" s="82">
        <f t="shared" si="92"/>
        <v>0</v>
      </c>
    </row>
    <row r="128" spans="1:21" s="22" customFormat="1" ht="16.5" customHeight="1" x14ac:dyDescent="0.25">
      <c r="A128" s="107" t="s">
        <v>161</v>
      </c>
      <c r="B128" s="108"/>
      <c r="C128" s="109" t="s">
        <v>33</v>
      </c>
      <c r="D128" s="110"/>
      <c r="E128" s="110"/>
      <c r="F128" s="110"/>
      <c r="G128" s="111"/>
      <c r="H128" s="23" t="s">
        <v>11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  <c r="P128" s="82">
        <v>0</v>
      </c>
      <c r="Q128" s="82">
        <v>0</v>
      </c>
      <c r="R128" s="82">
        <v>0</v>
      </c>
      <c r="S128" s="82">
        <v>0</v>
      </c>
      <c r="T128" s="82">
        <f t="shared" si="59"/>
        <v>0</v>
      </c>
      <c r="U128" s="82">
        <f t="shared" si="92"/>
        <v>0</v>
      </c>
    </row>
    <row r="129" spans="1:21" s="22" customFormat="1" ht="8.1" customHeight="1" x14ac:dyDescent="0.25">
      <c r="A129" s="107" t="s">
        <v>162</v>
      </c>
      <c r="B129" s="108"/>
      <c r="C129" s="129" t="s">
        <v>35</v>
      </c>
      <c r="D129" s="130"/>
      <c r="E129" s="130"/>
      <c r="F129" s="130"/>
      <c r="G129" s="131"/>
      <c r="H129" s="23" t="s">
        <v>11</v>
      </c>
      <c r="I129" s="82"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  <c r="P129" s="82">
        <v>0</v>
      </c>
      <c r="Q129" s="82">
        <v>0</v>
      </c>
      <c r="R129" s="82">
        <v>0</v>
      </c>
      <c r="S129" s="82">
        <v>0</v>
      </c>
      <c r="T129" s="82">
        <f t="shared" si="59"/>
        <v>0</v>
      </c>
      <c r="U129" s="82">
        <f t="shared" si="92"/>
        <v>0</v>
      </c>
    </row>
    <row r="130" spans="1:21" s="22" customFormat="1" ht="8.1" customHeight="1" x14ac:dyDescent="0.25">
      <c r="A130" s="107" t="s">
        <v>163</v>
      </c>
      <c r="B130" s="108"/>
      <c r="C130" s="129" t="s">
        <v>37</v>
      </c>
      <c r="D130" s="130"/>
      <c r="E130" s="130"/>
      <c r="F130" s="130"/>
      <c r="G130" s="131"/>
      <c r="H130" s="23" t="s">
        <v>11</v>
      </c>
      <c r="I130" s="82">
        <v>0</v>
      </c>
      <c r="J130" s="82">
        <v>0</v>
      </c>
      <c r="K130" s="82">
        <v>0</v>
      </c>
      <c r="L130" s="82">
        <v>0</v>
      </c>
      <c r="M130" s="82">
        <v>0</v>
      </c>
      <c r="N130" s="82">
        <v>0</v>
      </c>
      <c r="O130" s="82">
        <v>0</v>
      </c>
      <c r="P130" s="82">
        <v>0</v>
      </c>
      <c r="Q130" s="82">
        <v>0</v>
      </c>
      <c r="R130" s="82">
        <v>0</v>
      </c>
      <c r="S130" s="82">
        <v>0</v>
      </c>
      <c r="T130" s="82">
        <f t="shared" si="59"/>
        <v>0</v>
      </c>
      <c r="U130" s="82">
        <f t="shared" si="92"/>
        <v>0</v>
      </c>
    </row>
    <row r="131" spans="1:21" s="22" customFormat="1" ht="8.1" customHeight="1" x14ac:dyDescent="0.25">
      <c r="A131" s="107" t="s">
        <v>164</v>
      </c>
      <c r="B131" s="108"/>
      <c r="C131" s="109" t="s">
        <v>39</v>
      </c>
      <c r="D131" s="110"/>
      <c r="E131" s="110"/>
      <c r="F131" s="110"/>
      <c r="G131" s="111"/>
      <c r="H131" s="23" t="s">
        <v>11</v>
      </c>
      <c r="I131" s="82">
        <v>-22.810000000000059</v>
      </c>
      <c r="J131" s="82">
        <v>-90.17985599999993</v>
      </c>
      <c r="K131" s="82">
        <v>47.475000000000001</v>
      </c>
      <c r="L131" s="82">
        <v>-113.34960995199998</v>
      </c>
      <c r="M131" s="82">
        <f t="shared" ref="M131:S131" si="106">M117-M126</f>
        <v>227.8549349999999</v>
      </c>
      <c r="N131" s="82">
        <v>-117.70330924544008</v>
      </c>
      <c r="O131" s="82">
        <f t="shared" si="106"/>
        <v>237.01260439999982</v>
      </c>
      <c r="P131" s="82">
        <v>-122.45264161525762</v>
      </c>
      <c r="Q131" s="82">
        <f t="shared" ref="Q131" si="107">Q117-Q126</f>
        <v>246.49310857599988</v>
      </c>
      <c r="R131" s="82">
        <f>R117-R126</f>
        <v>193.90978132736004</v>
      </c>
      <c r="S131" s="82">
        <f t="shared" si="106"/>
        <v>0</v>
      </c>
      <c r="T131" s="82">
        <f>L131+N131+P131+R131</f>
        <v>-159.59577948533766</v>
      </c>
      <c r="U131" s="82">
        <f t="shared" si="92"/>
        <v>905.27042930335972</v>
      </c>
    </row>
    <row r="132" spans="1:21" s="22" customFormat="1" x14ac:dyDescent="0.25">
      <c r="A132" s="124" t="s">
        <v>165</v>
      </c>
      <c r="B132" s="125"/>
      <c r="C132" s="126" t="s">
        <v>166</v>
      </c>
      <c r="D132" s="127"/>
      <c r="E132" s="127"/>
      <c r="F132" s="127"/>
      <c r="G132" s="128"/>
      <c r="H132" s="64" t="s">
        <v>11</v>
      </c>
      <c r="I132" s="83">
        <v>27.614000000000001</v>
      </c>
      <c r="J132" s="83">
        <v>21.057040000000001</v>
      </c>
      <c r="K132" s="83">
        <v>53.317999999999998</v>
      </c>
      <c r="L132" s="83">
        <v>27.408935679999999</v>
      </c>
      <c r="M132" s="83">
        <f t="shared" ref="M132" si="108">SUM(M133:M146)</f>
        <v>55.355739999999997</v>
      </c>
      <c r="N132" s="83">
        <v>28.5052931072</v>
      </c>
      <c r="O132" s="83">
        <f t="shared" ref="O132:Q132" si="109">SUM(O133:O146)</f>
        <v>57.5699696</v>
      </c>
      <c r="P132" s="83">
        <v>29.645504831488005</v>
      </c>
      <c r="Q132" s="83">
        <f t="shared" si="109"/>
        <v>59.872768384000004</v>
      </c>
      <c r="R132" s="83">
        <f t="shared" ref="R132:S132" si="110">SUM(R133:R146)</f>
        <v>62.267679119360011</v>
      </c>
      <c r="S132" s="83">
        <f t="shared" si="110"/>
        <v>0</v>
      </c>
      <c r="T132" s="83">
        <f t="shared" si="59"/>
        <v>147.827412738048</v>
      </c>
      <c r="U132" s="83">
        <f t="shared" si="92"/>
        <v>235.06615710336001</v>
      </c>
    </row>
    <row r="133" spans="1:21" s="22" customFormat="1" ht="8.1" customHeight="1" x14ac:dyDescent="0.25">
      <c r="A133" s="107" t="s">
        <v>167</v>
      </c>
      <c r="B133" s="108"/>
      <c r="C133" s="109" t="s">
        <v>13</v>
      </c>
      <c r="D133" s="110"/>
      <c r="E133" s="110"/>
      <c r="F133" s="110"/>
      <c r="G133" s="111"/>
      <c r="H133" s="23" t="s">
        <v>11</v>
      </c>
      <c r="I133" s="82">
        <v>0</v>
      </c>
      <c r="J133" s="82">
        <v>0</v>
      </c>
      <c r="K133" s="82">
        <v>0</v>
      </c>
      <c r="L133" s="82">
        <v>0</v>
      </c>
      <c r="M133" s="82">
        <v>0</v>
      </c>
      <c r="N133" s="82">
        <v>0</v>
      </c>
      <c r="O133" s="82">
        <v>0</v>
      </c>
      <c r="P133" s="82">
        <v>0</v>
      </c>
      <c r="Q133" s="82">
        <v>0</v>
      </c>
      <c r="R133" s="82">
        <v>0</v>
      </c>
      <c r="S133" s="82">
        <v>0</v>
      </c>
      <c r="T133" s="82">
        <f t="shared" si="59"/>
        <v>0</v>
      </c>
      <c r="U133" s="82">
        <f t="shared" si="92"/>
        <v>0</v>
      </c>
    </row>
    <row r="134" spans="1:21" s="22" customFormat="1" ht="16.5" customHeight="1" x14ac:dyDescent="0.25">
      <c r="A134" s="107" t="s">
        <v>168</v>
      </c>
      <c r="B134" s="108"/>
      <c r="C134" s="129" t="s">
        <v>15</v>
      </c>
      <c r="D134" s="130"/>
      <c r="E134" s="130"/>
      <c r="F134" s="130"/>
      <c r="G134" s="131"/>
      <c r="H134" s="23" t="s">
        <v>11</v>
      </c>
      <c r="I134" s="82">
        <v>0</v>
      </c>
      <c r="J134" s="82">
        <v>0</v>
      </c>
      <c r="K134" s="82">
        <v>0</v>
      </c>
      <c r="L134" s="82">
        <v>0</v>
      </c>
      <c r="M134" s="82">
        <v>0</v>
      </c>
      <c r="N134" s="82">
        <v>0</v>
      </c>
      <c r="O134" s="82">
        <v>0</v>
      </c>
      <c r="P134" s="82">
        <v>0</v>
      </c>
      <c r="Q134" s="82">
        <v>0</v>
      </c>
      <c r="R134" s="82">
        <v>0</v>
      </c>
      <c r="S134" s="82">
        <v>0</v>
      </c>
      <c r="T134" s="82">
        <f t="shared" si="59"/>
        <v>0</v>
      </c>
      <c r="U134" s="82">
        <f t="shared" si="92"/>
        <v>0</v>
      </c>
    </row>
    <row r="135" spans="1:21" s="22" customFormat="1" ht="16.5" customHeight="1" x14ac:dyDescent="0.25">
      <c r="A135" s="107" t="s">
        <v>169</v>
      </c>
      <c r="B135" s="108"/>
      <c r="C135" s="129" t="s">
        <v>17</v>
      </c>
      <c r="D135" s="130"/>
      <c r="E135" s="130"/>
      <c r="F135" s="130"/>
      <c r="G135" s="131"/>
      <c r="H135" s="23" t="s">
        <v>11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  <c r="P135" s="82">
        <v>0</v>
      </c>
      <c r="Q135" s="82">
        <v>0</v>
      </c>
      <c r="R135" s="82">
        <v>0</v>
      </c>
      <c r="S135" s="82">
        <v>0</v>
      </c>
      <c r="T135" s="82">
        <f t="shared" si="59"/>
        <v>0</v>
      </c>
      <c r="U135" s="82">
        <f t="shared" si="92"/>
        <v>0</v>
      </c>
    </row>
    <row r="136" spans="1:21" s="22" customFormat="1" ht="16.5" customHeight="1" x14ac:dyDescent="0.25">
      <c r="A136" s="107" t="s">
        <v>170</v>
      </c>
      <c r="B136" s="108"/>
      <c r="C136" s="129" t="s">
        <v>19</v>
      </c>
      <c r="D136" s="130"/>
      <c r="E136" s="130"/>
      <c r="F136" s="130"/>
      <c r="G136" s="131"/>
      <c r="H136" s="23" t="s">
        <v>11</v>
      </c>
      <c r="I136" s="82">
        <v>0</v>
      </c>
      <c r="J136" s="82">
        <v>0</v>
      </c>
      <c r="K136" s="82">
        <v>0</v>
      </c>
      <c r="L136" s="82">
        <v>0</v>
      </c>
      <c r="M136" s="82">
        <v>0</v>
      </c>
      <c r="N136" s="82">
        <v>0</v>
      </c>
      <c r="O136" s="82">
        <v>0</v>
      </c>
      <c r="P136" s="82">
        <v>0</v>
      </c>
      <c r="Q136" s="82">
        <v>0</v>
      </c>
      <c r="R136" s="82">
        <v>0</v>
      </c>
      <c r="S136" s="82">
        <v>0</v>
      </c>
      <c r="T136" s="82">
        <f t="shared" si="59"/>
        <v>0</v>
      </c>
      <c r="U136" s="82">
        <f t="shared" si="92"/>
        <v>0</v>
      </c>
    </row>
    <row r="137" spans="1:21" s="22" customFormat="1" ht="8.1" customHeight="1" x14ac:dyDescent="0.25">
      <c r="A137" s="107" t="s">
        <v>171</v>
      </c>
      <c r="B137" s="108"/>
      <c r="C137" s="109" t="s">
        <v>172</v>
      </c>
      <c r="D137" s="110"/>
      <c r="E137" s="110"/>
      <c r="F137" s="110"/>
      <c r="G137" s="111"/>
      <c r="H137" s="23" t="s">
        <v>11</v>
      </c>
      <c r="I137" s="82">
        <v>0</v>
      </c>
      <c r="J137" s="82">
        <v>0</v>
      </c>
      <c r="K137" s="82">
        <v>0</v>
      </c>
      <c r="L137" s="82">
        <v>0</v>
      </c>
      <c r="M137" s="82">
        <v>0</v>
      </c>
      <c r="N137" s="82">
        <v>0</v>
      </c>
      <c r="O137" s="82">
        <v>0</v>
      </c>
      <c r="P137" s="82">
        <v>0</v>
      </c>
      <c r="Q137" s="82">
        <v>0</v>
      </c>
      <c r="R137" s="82">
        <v>0</v>
      </c>
      <c r="S137" s="82">
        <v>0</v>
      </c>
      <c r="T137" s="82">
        <f t="shared" si="59"/>
        <v>0</v>
      </c>
      <c r="U137" s="82">
        <f t="shared" si="92"/>
        <v>0</v>
      </c>
    </row>
    <row r="138" spans="1:21" s="22" customFormat="1" ht="8.1" customHeight="1" x14ac:dyDescent="0.25">
      <c r="A138" s="107" t="s">
        <v>173</v>
      </c>
      <c r="B138" s="108"/>
      <c r="C138" s="109" t="s">
        <v>174</v>
      </c>
      <c r="D138" s="110"/>
      <c r="E138" s="110"/>
      <c r="F138" s="110"/>
      <c r="G138" s="111"/>
      <c r="H138" s="23" t="s">
        <v>11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  <c r="P138" s="82">
        <v>0</v>
      </c>
      <c r="Q138" s="82">
        <v>0</v>
      </c>
      <c r="R138" s="82">
        <v>0</v>
      </c>
      <c r="S138" s="82">
        <v>0</v>
      </c>
      <c r="T138" s="82">
        <f t="shared" si="59"/>
        <v>0</v>
      </c>
      <c r="U138" s="82">
        <f t="shared" si="92"/>
        <v>0</v>
      </c>
    </row>
    <row r="139" spans="1:21" s="22" customFormat="1" ht="8.1" customHeight="1" x14ac:dyDescent="0.25">
      <c r="A139" s="107" t="s">
        <v>175</v>
      </c>
      <c r="B139" s="108"/>
      <c r="C139" s="109" t="s">
        <v>176</v>
      </c>
      <c r="D139" s="110"/>
      <c r="E139" s="110"/>
      <c r="F139" s="110"/>
      <c r="G139" s="111"/>
      <c r="H139" s="23" t="s">
        <v>11</v>
      </c>
      <c r="I139" s="82">
        <v>0</v>
      </c>
      <c r="J139" s="82">
        <v>0</v>
      </c>
      <c r="K139" s="82">
        <v>0</v>
      </c>
      <c r="L139" s="82">
        <v>0</v>
      </c>
      <c r="M139" s="82">
        <v>0</v>
      </c>
      <c r="N139" s="82">
        <v>0</v>
      </c>
      <c r="O139" s="82">
        <v>0</v>
      </c>
      <c r="P139" s="82">
        <v>0</v>
      </c>
      <c r="Q139" s="82">
        <v>0</v>
      </c>
      <c r="R139" s="82">
        <v>0</v>
      </c>
      <c r="S139" s="82">
        <v>0</v>
      </c>
      <c r="T139" s="82">
        <f t="shared" si="59"/>
        <v>0</v>
      </c>
      <c r="U139" s="82">
        <f t="shared" si="92"/>
        <v>0</v>
      </c>
    </row>
    <row r="140" spans="1:21" s="22" customFormat="1" ht="8.1" customHeight="1" x14ac:dyDescent="0.25">
      <c r="A140" s="107" t="s">
        <v>177</v>
      </c>
      <c r="B140" s="108"/>
      <c r="C140" s="109" t="s">
        <v>178</v>
      </c>
      <c r="D140" s="110"/>
      <c r="E140" s="110"/>
      <c r="F140" s="110"/>
      <c r="G140" s="111"/>
      <c r="H140" s="23" t="s">
        <v>11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  <c r="P140" s="82">
        <v>0</v>
      </c>
      <c r="Q140" s="82">
        <v>0</v>
      </c>
      <c r="R140" s="82">
        <v>0</v>
      </c>
      <c r="S140" s="82">
        <v>0</v>
      </c>
      <c r="T140" s="82">
        <f t="shared" si="59"/>
        <v>0</v>
      </c>
      <c r="U140" s="82">
        <f t="shared" si="92"/>
        <v>0</v>
      </c>
    </row>
    <row r="141" spans="1:21" s="22" customFormat="1" ht="8.1" customHeight="1" x14ac:dyDescent="0.25">
      <c r="A141" s="107" t="s">
        <v>179</v>
      </c>
      <c r="B141" s="108"/>
      <c r="C141" s="109" t="s">
        <v>180</v>
      </c>
      <c r="D141" s="110"/>
      <c r="E141" s="110"/>
      <c r="F141" s="110"/>
      <c r="G141" s="111"/>
      <c r="H141" s="23" t="s">
        <v>11</v>
      </c>
      <c r="I141" s="82">
        <v>27.794</v>
      </c>
      <c r="J141" s="82">
        <v>21.25</v>
      </c>
      <c r="K141" s="82">
        <v>53.3</v>
      </c>
      <c r="L141" s="82">
        <v>27.61</v>
      </c>
      <c r="M141" s="82">
        <f>K141*1.045</f>
        <v>55.698499999999996</v>
      </c>
      <c r="N141" s="82">
        <v>28.714400000000001</v>
      </c>
      <c r="O141" s="82">
        <f t="shared" ref="O141:Q146" si="111">M141*1.04</f>
        <v>57.926439999999999</v>
      </c>
      <c r="P141" s="82">
        <v>29.862976000000003</v>
      </c>
      <c r="Q141" s="82">
        <f t="shared" si="111"/>
        <v>60.243497600000005</v>
      </c>
      <c r="R141" s="82">
        <f>Q141*1.04</f>
        <v>62.65323750400001</v>
      </c>
      <c r="S141" s="82">
        <v>0</v>
      </c>
      <c r="T141" s="82">
        <f>L141+N141+P141+R141</f>
        <v>148.840613504</v>
      </c>
      <c r="U141" s="82">
        <f t="shared" si="92"/>
        <v>236.521675104</v>
      </c>
    </row>
    <row r="142" spans="1:21" s="22" customFormat="1" ht="8.1" customHeight="1" x14ac:dyDescent="0.25">
      <c r="A142" s="107" t="s">
        <v>181</v>
      </c>
      <c r="B142" s="108"/>
      <c r="C142" s="109" t="s">
        <v>182</v>
      </c>
      <c r="D142" s="110"/>
      <c r="E142" s="110"/>
      <c r="F142" s="110"/>
      <c r="G142" s="111"/>
      <c r="H142" s="23" t="s">
        <v>11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0</v>
      </c>
      <c r="P142" s="82">
        <v>0</v>
      </c>
      <c r="Q142" s="82">
        <v>0</v>
      </c>
      <c r="R142" s="82">
        <v>0</v>
      </c>
      <c r="S142" s="82">
        <v>0</v>
      </c>
      <c r="T142" s="82">
        <f t="shared" si="59"/>
        <v>0</v>
      </c>
      <c r="U142" s="82">
        <f t="shared" si="92"/>
        <v>0</v>
      </c>
    </row>
    <row r="143" spans="1:21" s="22" customFormat="1" ht="17.100000000000001" customHeight="1" x14ac:dyDescent="0.25">
      <c r="A143" s="107" t="s">
        <v>183</v>
      </c>
      <c r="B143" s="108"/>
      <c r="C143" s="109" t="s">
        <v>33</v>
      </c>
      <c r="D143" s="110"/>
      <c r="E143" s="110"/>
      <c r="F143" s="110"/>
      <c r="G143" s="111"/>
      <c r="H143" s="23" t="s">
        <v>11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  <c r="P143" s="82">
        <v>0</v>
      </c>
      <c r="Q143" s="82">
        <v>0</v>
      </c>
      <c r="R143" s="82">
        <v>0</v>
      </c>
      <c r="S143" s="82">
        <v>0</v>
      </c>
      <c r="T143" s="82">
        <f t="shared" si="59"/>
        <v>0</v>
      </c>
      <c r="U143" s="82">
        <f t="shared" si="92"/>
        <v>0</v>
      </c>
    </row>
    <row r="144" spans="1:21" s="22" customFormat="1" ht="8.1" customHeight="1" x14ac:dyDescent="0.25">
      <c r="A144" s="107" t="s">
        <v>184</v>
      </c>
      <c r="B144" s="108"/>
      <c r="C144" s="129" t="s">
        <v>35</v>
      </c>
      <c r="D144" s="130"/>
      <c r="E144" s="130"/>
      <c r="F144" s="130"/>
      <c r="G144" s="131"/>
      <c r="H144" s="23" t="s">
        <v>11</v>
      </c>
      <c r="I144" s="82">
        <v>0</v>
      </c>
      <c r="J144" s="82">
        <v>0</v>
      </c>
      <c r="K144" s="82">
        <v>0</v>
      </c>
      <c r="L144" s="82">
        <v>0</v>
      </c>
      <c r="M144" s="82">
        <v>0</v>
      </c>
      <c r="N144" s="82">
        <v>0</v>
      </c>
      <c r="O144" s="82">
        <v>0</v>
      </c>
      <c r="P144" s="82">
        <v>0</v>
      </c>
      <c r="Q144" s="82">
        <v>0</v>
      </c>
      <c r="R144" s="82">
        <v>0</v>
      </c>
      <c r="S144" s="82">
        <v>0</v>
      </c>
      <c r="T144" s="82">
        <f t="shared" si="59"/>
        <v>0</v>
      </c>
      <c r="U144" s="82">
        <f t="shared" si="92"/>
        <v>0</v>
      </c>
    </row>
    <row r="145" spans="1:21" s="22" customFormat="1" ht="8.1" customHeight="1" x14ac:dyDescent="0.25">
      <c r="A145" s="107" t="s">
        <v>185</v>
      </c>
      <c r="B145" s="108"/>
      <c r="C145" s="129" t="s">
        <v>37</v>
      </c>
      <c r="D145" s="130"/>
      <c r="E145" s="130"/>
      <c r="F145" s="130"/>
      <c r="G145" s="131"/>
      <c r="H145" s="23" t="s">
        <v>11</v>
      </c>
      <c r="I145" s="82">
        <v>0</v>
      </c>
      <c r="J145" s="82">
        <v>0</v>
      </c>
      <c r="K145" s="82">
        <v>0</v>
      </c>
      <c r="L145" s="82">
        <v>0</v>
      </c>
      <c r="M145" s="82">
        <v>0</v>
      </c>
      <c r="N145" s="82">
        <v>0</v>
      </c>
      <c r="O145" s="82">
        <v>0</v>
      </c>
      <c r="P145" s="82">
        <v>0</v>
      </c>
      <c r="Q145" s="82">
        <v>0</v>
      </c>
      <c r="R145" s="82">
        <v>0</v>
      </c>
      <c r="S145" s="82">
        <v>0</v>
      </c>
      <c r="T145" s="82">
        <f t="shared" si="59"/>
        <v>0</v>
      </c>
      <c r="U145" s="82">
        <f t="shared" si="92"/>
        <v>0</v>
      </c>
    </row>
    <row r="146" spans="1:21" s="22" customFormat="1" ht="8.1" customHeight="1" x14ac:dyDescent="0.25">
      <c r="A146" s="107" t="s">
        <v>186</v>
      </c>
      <c r="B146" s="108"/>
      <c r="C146" s="109" t="s">
        <v>187</v>
      </c>
      <c r="D146" s="110"/>
      <c r="E146" s="110"/>
      <c r="F146" s="110"/>
      <c r="G146" s="111"/>
      <c r="H146" s="23" t="s">
        <v>11</v>
      </c>
      <c r="I146" s="82">
        <v>-0.18</v>
      </c>
      <c r="J146" s="82">
        <v>-0.19295999999999999</v>
      </c>
      <c r="K146" s="82">
        <v>-0.32800000000000001</v>
      </c>
      <c r="L146" s="82">
        <v>-0.20106431999999999</v>
      </c>
      <c r="M146" s="82">
        <f>K146*1.045</f>
        <v>-0.34276000000000001</v>
      </c>
      <c r="N146" s="82">
        <v>-0.2091068928</v>
      </c>
      <c r="O146" s="82">
        <f t="shared" si="111"/>
        <v>-0.35647040000000002</v>
      </c>
      <c r="P146" s="82">
        <v>-0.21747116851200002</v>
      </c>
      <c r="Q146" s="82">
        <f t="shared" si="111"/>
        <v>-0.37072921600000003</v>
      </c>
      <c r="R146" s="82">
        <f>Q146*1.04</f>
        <v>-0.38555838464000003</v>
      </c>
      <c r="S146" s="82">
        <v>0</v>
      </c>
      <c r="T146" s="82">
        <f>L146+N146+P146+R146</f>
        <v>-1.0132007659519999</v>
      </c>
      <c r="U146" s="82">
        <f t="shared" si="92"/>
        <v>-1.4555180006400001</v>
      </c>
    </row>
    <row r="147" spans="1:21" s="22" customFormat="1" x14ac:dyDescent="0.25">
      <c r="A147" s="124" t="s">
        <v>188</v>
      </c>
      <c r="B147" s="125"/>
      <c r="C147" s="126" t="s">
        <v>189</v>
      </c>
      <c r="D147" s="127"/>
      <c r="E147" s="127"/>
      <c r="F147" s="127"/>
      <c r="G147" s="128"/>
      <c r="H147" s="64" t="s">
        <v>11</v>
      </c>
      <c r="I147" s="83">
        <v>108.37599999999995</v>
      </c>
      <c r="J147" s="83">
        <v>28.673104000000379</v>
      </c>
      <c r="K147" s="83">
        <v>210.49</v>
      </c>
      <c r="L147" s="83">
        <v>50.745654367999876</v>
      </c>
      <c r="M147" s="83">
        <f>M117-M132</f>
        <v>186.17031599999976</v>
      </c>
      <c r="N147" s="83">
        <v>54.930597647359988</v>
      </c>
      <c r="O147" s="83">
        <f t="shared" ref="O147" si="112">O117-O132</f>
        <v>180.79690463999995</v>
      </c>
      <c r="P147" s="83">
        <v>53.561821553255221</v>
      </c>
      <c r="Q147" s="83">
        <f t="shared" ref="Q147" si="113">Q117-Q132</f>
        <v>178.15678082560103</v>
      </c>
      <c r="R147" s="83">
        <f>R117-R132</f>
        <v>158.94810761062462</v>
      </c>
      <c r="S147" s="83">
        <f t="shared" ref="S147" si="114">S117-S132</f>
        <v>0</v>
      </c>
      <c r="T147" s="83">
        <f t="shared" si="59"/>
        <v>318.18618117923972</v>
      </c>
      <c r="U147" s="83">
        <f t="shared" si="92"/>
        <v>704.07210907622539</v>
      </c>
    </row>
    <row r="148" spans="1:21" s="22" customFormat="1" ht="8.1" customHeight="1" x14ac:dyDescent="0.25">
      <c r="A148" s="107" t="s">
        <v>190</v>
      </c>
      <c r="B148" s="108"/>
      <c r="C148" s="109" t="s">
        <v>13</v>
      </c>
      <c r="D148" s="110"/>
      <c r="E148" s="110"/>
      <c r="F148" s="110"/>
      <c r="G148" s="111"/>
      <c r="H148" s="23" t="s">
        <v>11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v>0</v>
      </c>
      <c r="P148" s="82">
        <v>0</v>
      </c>
      <c r="Q148" s="82">
        <v>0</v>
      </c>
      <c r="R148" s="82">
        <v>0</v>
      </c>
      <c r="S148" s="82">
        <v>0</v>
      </c>
      <c r="T148" s="82">
        <f t="shared" si="59"/>
        <v>0</v>
      </c>
      <c r="U148" s="82">
        <f t="shared" si="92"/>
        <v>0</v>
      </c>
    </row>
    <row r="149" spans="1:21" s="22" customFormat="1" ht="16.5" customHeight="1" x14ac:dyDescent="0.25">
      <c r="A149" s="107" t="s">
        <v>191</v>
      </c>
      <c r="B149" s="108"/>
      <c r="C149" s="129" t="s">
        <v>15</v>
      </c>
      <c r="D149" s="130"/>
      <c r="E149" s="130"/>
      <c r="F149" s="130"/>
      <c r="G149" s="131"/>
      <c r="H149" s="23" t="s">
        <v>11</v>
      </c>
      <c r="I149" s="82">
        <v>0</v>
      </c>
      <c r="J149" s="82">
        <v>0</v>
      </c>
      <c r="K149" s="82">
        <v>0</v>
      </c>
      <c r="L149" s="82">
        <v>0</v>
      </c>
      <c r="M149" s="82">
        <v>0</v>
      </c>
      <c r="N149" s="82">
        <v>0</v>
      </c>
      <c r="O149" s="82">
        <v>0</v>
      </c>
      <c r="P149" s="82">
        <v>0</v>
      </c>
      <c r="Q149" s="82">
        <v>0</v>
      </c>
      <c r="R149" s="82">
        <v>0</v>
      </c>
      <c r="S149" s="82">
        <v>0</v>
      </c>
      <c r="T149" s="82">
        <f t="shared" ref="T149:T173" si="115">L149+N149+P149+R149</f>
        <v>0</v>
      </c>
      <c r="U149" s="82">
        <f t="shared" si="92"/>
        <v>0</v>
      </c>
    </row>
    <row r="150" spans="1:21" s="22" customFormat="1" ht="16.5" customHeight="1" x14ac:dyDescent="0.25">
      <c r="A150" s="107" t="s">
        <v>192</v>
      </c>
      <c r="B150" s="108"/>
      <c r="C150" s="129" t="s">
        <v>17</v>
      </c>
      <c r="D150" s="130"/>
      <c r="E150" s="130"/>
      <c r="F150" s="130"/>
      <c r="G150" s="131"/>
      <c r="H150" s="23" t="s">
        <v>11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  <c r="P150" s="82">
        <v>0</v>
      </c>
      <c r="Q150" s="82">
        <v>0</v>
      </c>
      <c r="R150" s="82">
        <v>0</v>
      </c>
      <c r="S150" s="82">
        <v>0</v>
      </c>
      <c r="T150" s="82">
        <f t="shared" si="115"/>
        <v>0</v>
      </c>
      <c r="U150" s="82">
        <f t="shared" si="92"/>
        <v>0</v>
      </c>
    </row>
    <row r="151" spans="1:21" s="22" customFormat="1" ht="16.5" customHeight="1" x14ac:dyDescent="0.25">
      <c r="A151" s="107" t="s">
        <v>193</v>
      </c>
      <c r="B151" s="108"/>
      <c r="C151" s="129" t="s">
        <v>19</v>
      </c>
      <c r="D151" s="130"/>
      <c r="E151" s="130"/>
      <c r="F151" s="130"/>
      <c r="G151" s="131"/>
      <c r="H151" s="23" t="s">
        <v>11</v>
      </c>
      <c r="I151" s="82">
        <v>0</v>
      </c>
      <c r="J151" s="82">
        <v>0</v>
      </c>
      <c r="K151" s="82">
        <v>0</v>
      </c>
      <c r="L151" s="82">
        <v>0</v>
      </c>
      <c r="M151" s="82">
        <v>0</v>
      </c>
      <c r="N151" s="82">
        <v>0</v>
      </c>
      <c r="O151" s="82">
        <v>0</v>
      </c>
      <c r="P151" s="82">
        <v>0</v>
      </c>
      <c r="Q151" s="82">
        <v>0</v>
      </c>
      <c r="R151" s="82">
        <v>0</v>
      </c>
      <c r="S151" s="82">
        <v>0</v>
      </c>
      <c r="T151" s="82">
        <f t="shared" si="115"/>
        <v>0</v>
      </c>
      <c r="U151" s="82">
        <f t="shared" si="92"/>
        <v>0</v>
      </c>
    </row>
    <row r="152" spans="1:21" s="22" customFormat="1" ht="8.1" customHeight="1" x14ac:dyDescent="0.25">
      <c r="A152" s="107" t="s">
        <v>194</v>
      </c>
      <c r="B152" s="108"/>
      <c r="C152" s="109" t="s">
        <v>21</v>
      </c>
      <c r="D152" s="110"/>
      <c r="E152" s="110"/>
      <c r="F152" s="110"/>
      <c r="G152" s="111"/>
      <c r="H152" s="23" t="s">
        <v>11</v>
      </c>
      <c r="I152" s="82">
        <v>0</v>
      </c>
      <c r="J152" s="82">
        <v>0</v>
      </c>
      <c r="K152" s="82">
        <v>0</v>
      </c>
      <c r="L152" s="82">
        <v>0</v>
      </c>
      <c r="M152" s="82">
        <v>0</v>
      </c>
      <c r="N152" s="82">
        <v>0</v>
      </c>
      <c r="O152" s="82">
        <v>0</v>
      </c>
      <c r="P152" s="82">
        <v>0</v>
      </c>
      <c r="Q152" s="82">
        <v>0</v>
      </c>
      <c r="R152" s="82">
        <v>0</v>
      </c>
      <c r="S152" s="82">
        <v>0</v>
      </c>
      <c r="T152" s="82">
        <f t="shared" si="115"/>
        <v>0</v>
      </c>
      <c r="U152" s="82">
        <f t="shared" si="92"/>
        <v>0</v>
      </c>
    </row>
    <row r="153" spans="1:21" s="22" customFormat="1" ht="8.1" customHeight="1" x14ac:dyDescent="0.25">
      <c r="A153" s="107" t="s">
        <v>195</v>
      </c>
      <c r="B153" s="108"/>
      <c r="C153" s="109" t="s">
        <v>23</v>
      </c>
      <c r="D153" s="110"/>
      <c r="E153" s="110"/>
      <c r="F153" s="110"/>
      <c r="G153" s="111"/>
      <c r="H153" s="23" t="s">
        <v>11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  <c r="P153" s="82">
        <v>0</v>
      </c>
      <c r="Q153" s="82">
        <v>0</v>
      </c>
      <c r="R153" s="82">
        <v>0</v>
      </c>
      <c r="S153" s="82">
        <v>0</v>
      </c>
      <c r="T153" s="82">
        <f t="shared" si="115"/>
        <v>0</v>
      </c>
      <c r="U153" s="82">
        <f t="shared" si="92"/>
        <v>0</v>
      </c>
    </row>
    <row r="154" spans="1:21" s="22" customFormat="1" ht="8.1" customHeight="1" x14ac:dyDescent="0.25">
      <c r="A154" s="107" t="s">
        <v>196</v>
      </c>
      <c r="B154" s="108"/>
      <c r="C154" s="109" t="s">
        <v>25</v>
      </c>
      <c r="D154" s="110"/>
      <c r="E154" s="110"/>
      <c r="F154" s="110"/>
      <c r="G154" s="111"/>
      <c r="H154" s="23" t="s">
        <v>11</v>
      </c>
      <c r="I154" s="82">
        <v>0</v>
      </c>
      <c r="J154" s="82">
        <v>0</v>
      </c>
      <c r="K154" s="82">
        <v>0</v>
      </c>
      <c r="L154" s="82">
        <v>0</v>
      </c>
      <c r="M154" s="82">
        <v>0</v>
      </c>
      <c r="N154" s="82">
        <v>0</v>
      </c>
      <c r="O154" s="82">
        <v>0</v>
      </c>
      <c r="P154" s="82">
        <v>0</v>
      </c>
      <c r="Q154" s="82">
        <v>0</v>
      </c>
      <c r="R154" s="82">
        <v>0</v>
      </c>
      <c r="S154" s="82">
        <v>0</v>
      </c>
      <c r="T154" s="82">
        <f t="shared" si="115"/>
        <v>0</v>
      </c>
      <c r="U154" s="82">
        <f t="shared" si="92"/>
        <v>0</v>
      </c>
    </row>
    <row r="155" spans="1:21" s="22" customFormat="1" ht="8.1" customHeight="1" x14ac:dyDescent="0.25">
      <c r="A155" s="107" t="s">
        <v>197</v>
      </c>
      <c r="B155" s="108"/>
      <c r="C155" s="109" t="s">
        <v>27</v>
      </c>
      <c r="D155" s="110"/>
      <c r="E155" s="110"/>
      <c r="F155" s="110"/>
      <c r="G155" s="111"/>
      <c r="H155" s="23" t="s">
        <v>11</v>
      </c>
      <c r="I155" s="82">
        <v>0</v>
      </c>
      <c r="J155" s="82">
        <v>0</v>
      </c>
      <c r="K155" s="82">
        <v>0</v>
      </c>
      <c r="L155" s="82">
        <v>0</v>
      </c>
      <c r="M155" s="82">
        <v>0</v>
      </c>
      <c r="N155" s="82">
        <v>0</v>
      </c>
      <c r="O155" s="82">
        <v>0</v>
      </c>
      <c r="P155" s="82">
        <v>0</v>
      </c>
      <c r="Q155" s="82">
        <v>0</v>
      </c>
      <c r="R155" s="82">
        <v>0</v>
      </c>
      <c r="S155" s="82">
        <v>0</v>
      </c>
      <c r="T155" s="82">
        <f t="shared" si="115"/>
        <v>0</v>
      </c>
      <c r="U155" s="82">
        <f t="shared" si="92"/>
        <v>0</v>
      </c>
    </row>
    <row r="156" spans="1:21" s="22" customFormat="1" ht="8.1" customHeight="1" x14ac:dyDescent="0.25">
      <c r="A156" s="107" t="s">
        <v>198</v>
      </c>
      <c r="B156" s="108"/>
      <c r="C156" s="109" t="s">
        <v>29</v>
      </c>
      <c r="D156" s="110"/>
      <c r="E156" s="110"/>
      <c r="F156" s="110"/>
      <c r="G156" s="111"/>
      <c r="H156" s="23" t="s">
        <v>11</v>
      </c>
      <c r="I156" s="82">
        <v>131.006</v>
      </c>
      <c r="J156" s="82">
        <v>118.66000000000031</v>
      </c>
      <c r="K156" s="82">
        <v>263.81</v>
      </c>
      <c r="L156" s="82">
        <v>163.89419999999984</v>
      </c>
      <c r="M156" s="82">
        <f>K156*1.045</f>
        <v>275.68144999999998</v>
      </c>
      <c r="N156" s="82">
        <v>172.42480000000006</v>
      </c>
      <c r="O156" s="82">
        <f>M156*1.04</f>
        <v>286.708708</v>
      </c>
      <c r="P156" s="82">
        <v>175.79699200000084</v>
      </c>
      <c r="Q156" s="82">
        <f>O156*1.04</f>
        <v>298.17705632000002</v>
      </c>
      <c r="R156" s="82">
        <f>Q156*1.04</f>
        <v>310.10413857280003</v>
      </c>
      <c r="S156" s="82">
        <f t="shared" ref="S156" si="116">S126-S141</f>
        <v>0</v>
      </c>
      <c r="T156" s="82">
        <f t="shared" si="115"/>
        <v>822.22013057280071</v>
      </c>
      <c r="U156" s="82">
        <f t="shared" si="92"/>
        <v>1170.6713528927999</v>
      </c>
    </row>
    <row r="157" spans="1:21" s="22" customFormat="1" ht="8.1" customHeight="1" x14ac:dyDescent="0.25">
      <c r="A157" s="107" t="s">
        <v>199</v>
      </c>
      <c r="B157" s="108"/>
      <c r="C157" s="109" t="s">
        <v>31</v>
      </c>
      <c r="D157" s="110"/>
      <c r="E157" s="110"/>
      <c r="F157" s="110"/>
      <c r="G157" s="111"/>
      <c r="H157" s="23" t="s">
        <v>11</v>
      </c>
      <c r="I157" s="82">
        <v>0</v>
      </c>
      <c r="J157" s="82">
        <v>0</v>
      </c>
      <c r="K157" s="82">
        <v>0</v>
      </c>
      <c r="L157" s="82">
        <v>0</v>
      </c>
      <c r="M157" s="82">
        <v>0</v>
      </c>
      <c r="N157" s="82">
        <v>0</v>
      </c>
      <c r="O157" s="82">
        <v>0</v>
      </c>
      <c r="P157" s="82">
        <v>0</v>
      </c>
      <c r="Q157" s="82">
        <v>0</v>
      </c>
      <c r="R157" s="82">
        <v>0</v>
      </c>
      <c r="S157" s="82">
        <v>0</v>
      </c>
      <c r="T157" s="82">
        <f t="shared" si="115"/>
        <v>0</v>
      </c>
      <c r="U157" s="82">
        <f t="shared" si="92"/>
        <v>0</v>
      </c>
    </row>
    <row r="158" spans="1:21" s="22" customFormat="1" ht="16.5" customHeight="1" x14ac:dyDescent="0.25">
      <c r="A158" s="107" t="s">
        <v>200</v>
      </c>
      <c r="B158" s="108"/>
      <c r="C158" s="109" t="s">
        <v>33</v>
      </c>
      <c r="D158" s="110"/>
      <c r="E158" s="110"/>
      <c r="F158" s="110"/>
      <c r="G158" s="111"/>
      <c r="H158" s="23" t="s">
        <v>11</v>
      </c>
      <c r="I158" s="82">
        <v>0</v>
      </c>
      <c r="J158" s="82">
        <v>0</v>
      </c>
      <c r="K158" s="82">
        <v>0</v>
      </c>
      <c r="L158" s="82">
        <v>0</v>
      </c>
      <c r="M158" s="82">
        <v>0</v>
      </c>
      <c r="N158" s="82">
        <v>0</v>
      </c>
      <c r="O158" s="82">
        <v>0</v>
      </c>
      <c r="P158" s="82">
        <v>0</v>
      </c>
      <c r="Q158" s="82">
        <v>0</v>
      </c>
      <c r="R158" s="82">
        <v>0</v>
      </c>
      <c r="S158" s="82">
        <v>0</v>
      </c>
      <c r="T158" s="82">
        <f t="shared" si="115"/>
        <v>0</v>
      </c>
      <c r="U158" s="82">
        <f t="shared" si="92"/>
        <v>0</v>
      </c>
    </row>
    <row r="159" spans="1:21" s="22" customFormat="1" ht="8.1" customHeight="1" x14ac:dyDescent="0.25">
      <c r="A159" s="107" t="s">
        <v>201</v>
      </c>
      <c r="B159" s="108"/>
      <c r="C159" s="129" t="s">
        <v>35</v>
      </c>
      <c r="D159" s="130"/>
      <c r="E159" s="130"/>
      <c r="F159" s="130"/>
      <c r="G159" s="131"/>
      <c r="H159" s="23" t="s">
        <v>11</v>
      </c>
      <c r="I159" s="82">
        <v>0</v>
      </c>
      <c r="J159" s="82">
        <v>0</v>
      </c>
      <c r="K159" s="82">
        <v>0</v>
      </c>
      <c r="L159" s="82">
        <v>0</v>
      </c>
      <c r="M159" s="82">
        <v>0</v>
      </c>
      <c r="N159" s="82">
        <v>0</v>
      </c>
      <c r="O159" s="82">
        <v>0</v>
      </c>
      <c r="P159" s="82">
        <v>0</v>
      </c>
      <c r="Q159" s="82">
        <v>0</v>
      </c>
      <c r="R159" s="82">
        <v>0</v>
      </c>
      <c r="S159" s="82">
        <v>0</v>
      </c>
      <c r="T159" s="82">
        <f t="shared" si="115"/>
        <v>0</v>
      </c>
      <c r="U159" s="82">
        <f t="shared" si="92"/>
        <v>0</v>
      </c>
    </row>
    <row r="160" spans="1:21" s="22" customFormat="1" ht="8.1" customHeight="1" x14ac:dyDescent="0.25">
      <c r="A160" s="107" t="s">
        <v>202</v>
      </c>
      <c r="B160" s="108"/>
      <c r="C160" s="129" t="s">
        <v>37</v>
      </c>
      <c r="D160" s="130"/>
      <c r="E160" s="130"/>
      <c r="F160" s="130"/>
      <c r="G160" s="131"/>
      <c r="H160" s="23" t="s">
        <v>11</v>
      </c>
      <c r="I160" s="82">
        <v>0</v>
      </c>
      <c r="J160" s="82">
        <v>0</v>
      </c>
      <c r="K160" s="82">
        <v>0</v>
      </c>
      <c r="L160" s="82">
        <v>0</v>
      </c>
      <c r="M160" s="82">
        <v>0</v>
      </c>
      <c r="N160" s="82">
        <v>0</v>
      </c>
      <c r="O160" s="82">
        <v>0</v>
      </c>
      <c r="P160" s="82">
        <v>0</v>
      </c>
      <c r="Q160" s="82">
        <v>0</v>
      </c>
      <c r="R160" s="82">
        <v>0</v>
      </c>
      <c r="S160" s="82">
        <v>0</v>
      </c>
      <c r="T160" s="82">
        <f t="shared" si="115"/>
        <v>0</v>
      </c>
      <c r="U160" s="82">
        <f t="shared" si="92"/>
        <v>0</v>
      </c>
    </row>
    <row r="161" spans="1:21" s="22" customFormat="1" ht="8.1" customHeight="1" x14ac:dyDescent="0.25">
      <c r="A161" s="107" t="s">
        <v>203</v>
      </c>
      <c r="B161" s="108"/>
      <c r="C161" s="109" t="s">
        <v>39</v>
      </c>
      <c r="D161" s="110"/>
      <c r="E161" s="110"/>
      <c r="F161" s="110"/>
      <c r="G161" s="111"/>
      <c r="H161" s="23" t="s">
        <v>11</v>
      </c>
      <c r="I161" s="82">
        <v>-22.630000000000052</v>
      </c>
      <c r="J161" s="82">
        <v>-89.98689599999993</v>
      </c>
      <c r="K161" s="82">
        <v>-54.21</v>
      </c>
      <c r="L161" s="82">
        <v>-113.14854563199997</v>
      </c>
      <c r="M161" s="82">
        <f>M147-M156</f>
        <v>-89.511134000000226</v>
      </c>
      <c r="N161" s="82">
        <v>-117.49420235264007</v>
      </c>
      <c r="O161" s="82">
        <f t="shared" ref="O161:S161" si="117">O147-O156</f>
        <v>-105.91180336000005</v>
      </c>
      <c r="P161" s="82">
        <v>-122.23517044674563</v>
      </c>
      <c r="Q161" s="82">
        <f t="shared" ref="Q161" si="118">Q147-Q156</f>
        <v>-120.02027549439899</v>
      </c>
      <c r="R161" s="82">
        <f>R147-R156</f>
        <v>-151.15603096217541</v>
      </c>
      <c r="S161" s="82">
        <f t="shared" si="117"/>
        <v>0</v>
      </c>
      <c r="T161" s="82">
        <f t="shared" si="115"/>
        <v>-504.03394939356104</v>
      </c>
      <c r="U161" s="82">
        <f t="shared" si="92"/>
        <v>-466.59924381657464</v>
      </c>
    </row>
    <row r="162" spans="1:21" s="22" customFormat="1" ht="8.1" customHeight="1" x14ac:dyDescent="0.25">
      <c r="A162" s="124" t="s">
        <v>204</v>
      </c>
      <c r="B162" s="125"/>
      <c r="C162" s="126" t="s">
        <v>205</v>
      </c>
      <c r="D162" s="127"/>
      <c r="E162" s="127"/>
      <c r="F162" s="127"/>
      <c r="G162" s="128"/>
      <c r="H162" s="64" t="s">
        <v>11</v>
      </c>
      <c r="I162" s="83">
        <v>108.4</v>
      </c>
      <c r="J162" s="83">
        <v>28.67</v>
      </c>
      <c r="K162" s="83">
        <v>210.489</v>
      </c>
      <c r="L162" s="83">
        <v>50.75</v>
      </c>
      <c r="M162" s="83">
        <f>SUM(M163:M166)</f>
        <v>186.17000000000002</v>
      </c>
      <c r="N162" s="83">
        <v>54.93</v>
      </c>
      <c r="O162" s="83">
        <f t="shared" ref="O162:S162" si="119">SUM(O163:O166)</f>
        <v>179.97</v>
      </c>
      <c r="P162" s="83">
        <v>53.56</v>
      </c>
      <c r="Q162" s="83">
        <f t="shared" ref="Q162" si="120">SUM(Q163:Q166)</f>
        <v>178.16</v>
      </c>
      <c r="R162" s="83">
        <f t="shared" si="119"/>
        <v>158.94999999999999</v>
      </c>
      <c r="S162" s="83">
        <f t="shared" si="119"/>
        <v>0</v>
      </c>
      <c r="T162" s="83">
        <f>L162+N162+P162+R162</f>
        <v>318.19</v>
      </c>
      <c r="U162" s="83">
        <f t="shared" si="92"/>
        <v>703.25</v>
      </c>
    </row>
    <row r="163" spans="1:21" s="22" customFormat="1" ht="8.1" customHeight="1" x14ac:dyDescent="0.25">
      <c r="A163" s="107" t="s">
        <v>206</v>
      </c>
      <c r="B163" s="108"/>
      <c r="C163" s="109" t="s">
        <v>207</v>
      </c>
      <c r="D163" s="110"/>
      <c r="E163" s="110"/>
      <c r="F163" s="110"/>
      <c r="G163" s="111"/>
      <c r="H163" s="23" t="s">
        <v>11</v>
      </c>
      <c r="I163" s="82">
        <v>13.38</v>
      </c>
      <c r="J163" s="82">
        <v>11.49</v>
      </c>
      <c r="K163" s="82">
        <v>11.69</v>
      </c>
      <c r="L163" s="82">
        <f>L383</f>
        <v>28.17</v>
      </c>
      <c r="M163" s="82">
        <f>M383</f>
        <v>28.17</v>
      </c>
      <c r="N163" s="82">
        <v>29.33</v>
      </c>
      <c r="O163" s="82">
        <f t="shared" ref="O163:S163" si="121">O383</f>
        <v>33.590000000000003</v>
      </c>
      <c r="P163" s="82">
        <v>30.5</v>
      </c>
      <c r="Q163" s="82">
        <f t="shared" ref="Q163" si="122">Q383</f>
        <v>30.5</v>
      </c>
      <c r="R163" s="82">
        <f t="shared" si="121"/>
        <v>31.72</v>
      </c>
      <c r="S163" s="82">
        <f t="shared" si="121"/>
        <v>0</v>
      </c>
      <c r="T163" s="82">
        <f>L163+N163+P163+R163</f>
        <v>119.72</v>
      </c>
      <c r="U163" s="82">
        <f t="shared" si="92"/>
        <v>123.98</v>
      </c>
    </row>
    <row r="164" spans="1:21" s="22" customFormat="1" ht="8.1" customHeight="1" x14ac:dyDescent="0.25">
      <c r="A164" s="107" t="s">
        <v>208</v>
      </c>
      <c r="B164" s="108"/>
      <c r="C164" s="109" t="s">
        <v>209</v>
      </c>
      <c r="D164" s="110"/>
      <c r="E164" s="110"/>
      <c r="F164" s="110"/>
      <c r="G164" s="111"/>
      <c r="H164" s="23" t="s">
        <v>11</v>
      </c>
      <c r="I164" s="82">
        <v>79.62</v>
      </c>
      <c r="J164" s="82">
        <v>1.78</v>
      </c>
      <c r="K164" s="82">
        <v>62.432999999999993</v>
      </c>
      <c r="L164" s="82">
        <v>2.58</v>
      </c>
      <c r="M164" s="82">
        <v>138</v>
      </c>
      <c r="N164" s="82">
        <v>5.6</v>
      </c>
      <c r="O164" s="82">
        <v>126.38</v>
      </c>
      <c r="P164" s="82">
        <v>3.06</v>
      </c>
      <c r="Q164" s="82">
        <v>127.66</v>
      </c>
      <c r="R164" s="82">
        <v>107.23</v>
      </c>
      <c r="S164" s="82">
        <v>0</v>
      </c>
      <c r="T164" s="82">
        <f>L164+N164+P164+R164</f>
        <v>118.47</v>
      </c>
      <c r="U164" s="82">
        <f t="shared" ref="U164:U173" si="123">M164+O164+Q164+S164+R164</f>
        <v>499.27</v>
      </c>
    </row>
    <row r="165" spans="1:21" s="22" customFormat="1" ht="8.1" customHeight="1" x14ac:dyDescent="0.25">
      <c r="A165" s="107" t="s">
        <v>210</v>
      </c>
      <c r="B165" s="108"/>
      <c r="C165" s="109" t="s">
        <v>211</v>
      </c>
      <c r="D165" s="110"/>
      <c r="E165" s="110"/>
      <c r="F165" s="110"/>
      <c r="G165" s="111"/>
      <c r="H165" s="23" t="s">
        <v>11</v>
      </c>
      <c r="I165" s="82">
        <v>15.4</v>
      </c>
      <c r="J165" s="82">
        <v>15.4</v>
      </c>
      <c r="K165" s="82">
        <v>136.36600000000001</v>
      </c>
      <c r="L165" s="82">
        <v>20</v>
      </c>
      <c r="M165" s="82">
        <v>20</v>
      </c>
      <c r="N165" s="82">
        <v>20</v>
      </c>
      <c r="O165" s="82">
        <v>20</v>
      </c>
      <c r="P165" s="82">
        <v>20</v>
      </c>
      <c r="Q165" s="82">
        <v>20</v>
      </c>
      <c r="R165" s="82">
        <v>20</v>
      </c>
      <c r="S165" s="82">
        <v>0</v>
      </c>
      <c r="T165" s="82">
        <f t="shared" si="115"/>
        <v>80</v>
      </c>
      <c r="U165" s="82">
        <f t="shared" si="123"/>
        <v>80</v>
      </c>
    </row>
    <row r="166" spans="1:21" s="22" customFormat="1" ht="8.4" thickBot="1" x14ac:dyDescent="0.3">
      <c r="A166" s="141" t="s">
        <v>212</v>
      </c>
      <c r="B166" s="142"/>
      <c r="C166" s="152" t="s">
        <v>213</v>
      </c>
      <c r="D166" s="153"/>
      <c r="E166" s="153"/>
      <c r="F166" s="153"/>
      <c r="G166" s="154"/>
      <c r="H166" s="25" t="s">
        <v>11</v>
      </c>
      <c r="I166" s="85">
        <v>0</v>
      </c>
      <c r="J166" s="85">
        <v>0</v>
      </c>
      <c r="K166" s="85">
        <v>0</v>
      </c>
      <c r="L166" s="82">
        <v>0</v>
      </c>
      <c r="M166" s="85">
        <v>0</v>
      </c>
      <c r="N166" s="82">
        <v>0</v>
      </c>
      <c r="O166" s="85">
        <v>0</v>
      </c>
      <c r="P166" s="85">
        <v>0</v>
      </c>
      <c r="Q166" s="85">
        <v>0</v>
      </c>
      <c r="R166" s="85">
        <v>0</v>
      </c>
      <c r="S166" s="85">
        <v>0</v>
      </c>
      <c r="T166" s="85">
        <f t="shared" si="115"/>
        <v>0</v>
      </c>
      <c r="U166" s="85">
        <f t="shared" si="123"/>
        <v>0</v>
      </c>
    </row>
    <row r="167" spans="1:21" s="22" customFormat="1" ht="9" customHeight="1" x14ac:dyDescent="0.25">
      <c r="A167" s="119" t="s">
        <v>214</v>
      </c>
      <c r="B167" s="120"/>
      <c r="C167" s="121" t="s">
        <v>101</v>
      </c>
      <c r="D167" s="122"/>
      <c r="E167" s="122"/>
      <c r="F167" s="122"/>
      <c r="G167" s="123"/>
      <c r="H167" s="68" t="s">
        <v>215</v>
      </c>
      <c r="I167" s="86"/>
      <c r="J167" s="86">
        <v>0</v>
      </c>
      <c r="K167" s="86"/>
      <c r="L167" s="83">
        <v>0</v>
      </c>
      <c r="M167" s="86"/>
      <c r="N167" s="86">
        <v>0</v>
      </c>
      <c r="O167" s="86"/>
      <c r="P167" s="86">
        <v>0</v>
      </c>
      <c r="Q167" s="86"/>
      <c r="R167" s="86"/>
      <c r="S167" s="86"/>
      <c r="T167" s="86"/>
      <c r="U167" s="86">
        <f t="shared" si="123"/>
        <v>0</v>
      </c>
    </row>
    <row r="168" spans="1:21" s="22" customFormat="1" ht="16.5" customHeight="1" x14ac:dyDescent="0.25">
      <c r="A168" s="107" t="s">
        <v>216</v>
      </c>
      <c r="B168" s="108"/>
      <c r="C168" s="109" t="s">
        <v>217</v>
      </c>
      <c r="D168" s="110"/>
      <c r="E168" s="110"/>
      <c r="F168" s="110"/>
      <c r="G168" s="111"/>
      <c r="H168" s="23" t="s">
        <v>11</v>
      </c>
      <c r="I168" s="82">
        <v>136.91699999999994</v>
      </c>
      <c r="J168" s="82">
        <v>62.150144000000374</v>
      </c>
      <c r="K168" s="82">
        <v>265.56260000000026</v>
      </c>
      <c r="L168" s="82">
        <v>92.324590047999877</v>
      </c>
      <c r="M168" s="82">
        <f t="shared" ref="M168:T168" si="124">M117+M109+M66</f>
        <v>242.55160599999974</v>
      </c>
      <c r="N168" s="82">
        <v>98.105890754559994</v>
      </c>
      <c r="O168" s="82">
        <f t="shared" si="124"/>
        <v>242.17544623999996</v>
      </c>
      <c r="P168" s="82">
        <v>98.377326384743228</v>
      </c>
      <c r="Q168" s="82">
        <f t="shared" ref="Q168" si="125">Q117+Q109+Q66</f>
        <v>251.86246408960105</v>
      </c>
      <c r="R168" s="82">
        <f t="shared" si="124"/>
        <v>255.31578672998461</v>
      </c>
      <c r="S168" s="82">
        <f t="shared" si="124"/>
        <v>0</v>
      </c>
      <c r="T168" s="82">
        <f t="shared" si="124"/>
        <v>544.12359391728774</v>
      </c>
      <c r="U168" s="82">
        <f t="shared" si="123"/>
        <v>991.90530305958532</v>
      </c>
    </row>
    <row r="169" spans="1:21" s="22" customFormat="1" ht="8.1" customHeight="1" x14ac:dyDescent="0.25">
      <c r="A169" s="107" t="s">
        <v>218</v>
      </c>
      <c r="B169" s="108"/>
      <c r="C169" s="109" t="s">
        <v>219</v>
      </c>
      <c r="D169" s="110"/>
      <c r="E169" s="110"/>
      <c r="F169" s="110"/>
      <c r="G169" s="111"/>
      <c r="H169" s="23" t="s">
        <v>11</v>
      </c>
      <c r="I169" s="82">
        <v>0</v>
      </c>
      <c r="J169" s="82">
        <v>0</v>
      </c>
      <c r="K169" s="82">
        <v>0</v>
      </c>
      <c r="L169" s="82">
        <v>0</v>
      </c>
      <c r="M169" s="82">
        <f t="shared" ref="M169:T169" si="126">M170</f>
        <v>0</v>
      </c>
      <c r="N169" s="82">
        <v>0</v>
      </c>
      <c r="O169" s="82">
        <v>0</v>
      </c>
      <c r="P169" s="82">
        <v>0</v>
      </c>
      <c r="Q169" s="82">
        <v>0</v>
      </c>
      <c r="R169" s="82">
        <f t="shared" si="126"/>
        <v>0</v>
      </c>
      <c r="S169" s="82">
        <f t="shared" si="126"/>
        <v>0</v>
      </c>
      <c r="T169" s="82">
        <f t="shared" si="126"/>
        <v>0</v>
      </c>
      <c r="U169" s="82">
        <f t="shared" si="123"/>
        <v>0</v>
      </c>
    </row>
    <row r="170" spans="1:21" s="22" customFormat="1" ht="8.1" customHeight="1" x14ac:dyDescent="0.25">
      <c r="A170" s="107" t="s">
        <v>220</v>
      </c>
      <c r="B170" s="108"/>
      <c r="C170" s="129" t="s">
        <v>221</v>
      </c>
      <c r="D170" s="130"/>
      <c r="E170" s="130"/>
      <c r="F170" s="130"/>
      <c r="G170" s="131"/>
      <c r="H170" s="23" t="s">
        <v>11</v>
      </c>
      <c r="I170" s="82">
        <v>0</v>
      </c>
      <c r="J170" s="82">
        <v>0</v>
      </c>
      <c r="K170" s="82">
        <v>0</v>
      </c>
      <c r="L170" s="82">
        <v>0</v>
      </c>
      <c r="M170" s="82">
        <v>0</v>
      </c>
      <c r="N170" s="82">
        <v>0</v>
      </c>
      <c r="O170" s="82">
        <v>0</v>
      </c>
      <c r="P170" s="82">
        <v>0</v>
      </c>
      <c r="Q170" s="82">
        <v>0</v>
      </c>
      <c r="R170" s="82">
        <v>0</v>
      </c>
      <c r="S170" s="82">
        <v>0</v>
      </c>
      <c r="T170" s="82">
        <f t="shared" si="115"/>
        <v>0</v>
      </c>
      <c r="U170" s="82">
        <f t="shared" si="123"/>
        <v>0</v>
      </c>
    </row>
    <row r="171" spans="1:21" s="22" customFormat="1" ht="8.1" customHeight="1" x14ac:dyDescent="0.25">
      <c r="A171" s="107" t="s">
        <v>222</v>
      </c>
      <c r="B171" s="108"/>
      <c r="C171" s="109" t="s">
        <v>223</v>
      </c>
      <c r="D171" s="110"/>
      <c r="E171" s="110"/>
      <c r="F171" s="110"/>
      <c r="G171" s="111"/>
      <c r="H171" s="23" t="s">
        <v>11</v>
      </c>
      <c r="I171" s="82">
        <v>0</v>
      </c>
      <c r="J171" s="82">
        <v>0</v>
      </c>
      <c r="K171" s="82">
        <v>0</v>
      </c>
      <c r="L171" s="82">
        <v>0</v>
      </c>
      <c r="M171" s="82">
        <f t="shared" ref="M171:R171" si="127">M172</f>
        <v>0</v>
      </c>
      <c r="N171" s="82">
        <v>0</v>
      </c>
      <c r="O171" s="82">
        <f t="shared" si="127"/>
        <v>0</v>
      </c>
      <c r="P171" s="82">
        <v>0</v>
      </c>
      <c r="Q171" s="82">
        <f t="shared" si="127"/>
        <v>0</v>
      </c>
      <c r="R171" s="82">
        <f t="shared" si="127"/>
        <v>0</v>
      </c>
      <c r="S171" s="82">
        <f t="shared" ref="S171" si="128">S172</f>
        <v>0</v>
      </c>
      <c r="T171" s="82">
        <f t="shared" ref="T171" si="129">T172</f>
        <v>0</v>
      </c>
      <c r="U171" s="82">
        <f t="shared" si="123"/>
        <v>0</v>
      </c>
    </row>
    <row r="172" spans="1:21" s="22" customFormat="1" ht="8.1" customHeight="1" x14ac:dyDescent="0.25">
      <c r="A172" s="107" t="s">
        <v>224</v>
      </c>
      <c r="B172" s="108"/>
      <c r="C172" s="129" t="s">
        <v>225</v>
      </c>
      <c r="D172" s="130"/>
      <c r="E172" s="130"/>
      <c r="F172" s="130"/>
      <c r="G172" s="131"/>
      <c r="H172" s="23" t="s">
        <v>11</v>
      </c>
      <c r="I172" s="82">
        <v>0</v>
      </c>
      <c r="J172" s="82">
        <v>0</v>
      </c>
      <c r="K172" s="82">
        <v>0</v>
      </c>
      <c r="L172" s="82">
        <v>0</v>
      </c>
      <c r="M172" s="82">
        <v>0</v>
      </c>
      <c r="N172" s="82">
        <v>0</v>
      </c>
      <c r="O172" s="82">
        <v>0</v>
      </c>
      <c r="P172" s="82">
        <v>0</v>
      </c>
      <c r="Q172" s="82">
        <v>0</v>
      </c>
      <c r="R172" s="82">
        <v>0</v>
      </c>
      <c r="S172" s="82">
        <v>0</v>
      </c>
      <c r="T172" s="82">
        <f t="shared" si="115"/>
        <v>0</v>
      </c>
      <c r="U172" s="82">
        <f t="shared" si="123"/>
        <v>0</v>
      </c>
    </row>
    <row r="173" spans="1:21" s="22" customFormat="1" ht="28.5" customHeight="1" thickBot="1" x14ac:dyDescent="0.3">
      <c r="A173" s="141" t="s">
        <v>226</v>
      </c>
      <c r="B173" s="142"/>
      <c r="C173" s="152" t="s">
        <v>227</v>
      </c>
      <c r="D173" s="153"/>
      <c r="E173" s="153"/>
      <c r="F173" s="153"/>
      <c r="G173" s="154"/>
      <c r="H173" s="25" t="s">
        <v>215</v>
      </c>
      <c r="I173" s="85">
        <v>0</v>
      </c>
      <c r="J173" s="85">
        <v>0</v>
      </c>
      <c r="K173" s="85">
        <v>0</v>
      </c>
      <c r="L173" s="85">
        <v>0</v>
      </c>
      <c r="M173" s="85">
        <f t="shared" ref="M173:S173" si="130">IFERROR(M171/M168,0)</f>
        <v>0</v>
      </c>
      <c r="N173" s="85">
        <v>0</v>
      </c>
      <c r="O173" s="85">
        <f t="shared" si="130"/>
        <v>0</v>
      </c>
      <c r="P173" s="85">
        <v>0</v>
      </c>
      <c r="Q173" s="85">
        <f t="shared" ref="Q173" si="131">IFERROR(Q171/Q168,0)</f>
        <v>0</v>
      </c>
      <c r="R173" s="85">
        <f t="shared" si="130"/>
        <v>0</v>
      </c>
      <c r="S173" s="85">
        <f t="shared" si="130"/>
        <v>0</v>
      </c>
      <c r="T173" s="82">
        <f t="shared" si="115"/>
        <v>0</v>
      </c>
      <c r="U173" s="82">
        <f t="shared" si="123"/>
        <v>0</v>
      </c>
    </row>
    <row r="174" spans="1:21" s="27" customFormat="1" ht="10.5" customHeight="1" thickBot="1" x14ac:dyDescent="0.25">
      <c r="A174" s="155" t="s">
        <v>703</v>
      </c>
      <c r="B174" s="156"/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7"/>
    </row>
    <row r="175" spans="1:21" s="22" customFormat="1" ht="9" customHeight="1" x14ac:dyDescent="0.25">
      <c r="A175" s="119" t="s">
        <v>228</v>
      </c>
      <c r="B175" s="120"/>
      <c r="C175" s="121" t="s">
        <v>229</v>
      </c>
      <c r="D175" s="122"/>
      <c r="E175" s="122"/>
      <c r="F175" s="122"/>
      <c r="G175" s="123"/>
      <c r="H175" s="64" t="s">
        <v>11</v>
      </c>
      <c r="I175" s="83">
        <v>2214.71</v>
      </c>
      <c r="J175" s="83">
        <v>2336.2939775999998</v>
      </c>
      <c r="K175" s="83">
        <v>2228.64</v>
      </c>
      <c r="L175" s="83">
        <v>2737.2646366591998</v>
      </c>
      <c r="M175" s="83">
        <f t="shared" ref="M175" si="132">SUM(M176,M180:M186,M189,M192)</f>
        <v>2222.7668349999999</v>
      </c>
      <c r="N175" s="83">
        <v>2846.4688221255683</v>
      </c>
      <c r="O175" s="83">
        <f t="shared" ref="O175:S175" si="133">SUM(O176,O180:O186,O189,O192)</f>
        <v>2330.2775084</v>
      </c>
      <c r="P175" s="83">
        <v>2959.1318950105906</v>
      </c>
      <c r="Q175" s="83">
        <f t="shared" ref="Q175" si="134">SUM(Q176,Q180:Q186,Q189,Q192)</f>
        <v>2417.1286087359999</v>
      </c>
      <c r="R175" s="83">
        <f t="shared" si="133"/>
        <v>2508.45375308544</v>
      </c>
      <c r="S175" s="83">
        <f t="shared" si="133"/>
        <v>0</v>
      </c>
      <c r="T175" s="83">
        <f t="shared" ref="T175" si="135">L175+N175+P175+R175</f>
        <v>11051.319106880797</v>
      </c>
      <c r="U175" s="83">
        <f>M175+O175+Q175+S175+R175</f>
        <v>9478.6267052214389</v>
      </c>
    </row>
    <row r="176" spans="1:21" s="22" customFormat="1" ht="8.1" customHeight="1" x14ac:dyDescent="0.25">
      <c r="A176" s="107" t="s">
        <v>230</v>
      </c>
      <c r="B176" s="108"/>
      <c r="C176" s="109" t="s">
        <v>13</v>
      </c>
      <c r="D176" s="110"/>
      <c r="E176" s="110"/>
      <c r="F176" s="110"/>
      <c r="G176" s="111"/>
      <c r="H176" s="23" t="s">
        <v>11</v>
      </c>
      <c r="I176" s="82">
        <v>0</v>
      </c>
      <c r="J176" s="82">
        <v>0</v>
      </c>
      <c r="K176" s="82">
        <v>0</v>
      </c>
      <c r="L176" s="82">
        <v>0</v>
      </c>
      <c r="M176" s="82">
        <f t="shared" ref="M176" si="136">SUM(M177:M179)</f>
        <v>0</v>
      </c>
      <c r="N176" s="82">
        <v>0</v>
      </c>
      <c r="O176" s="82">
        <f t="shared" ref="O176:S176" si="137">SUM(O177:O179)</f>
        <v>0</v>
      </c>
      <c r="P176" s="82">
        <v>0</v>
      </c>
      <c r="Q176" s="82">
        <f t="shared" ref="Q176" si="138">SUM(Q177:Q179)</f>
        <v>0</v>
      </c>
      <c r="R176" s="82">
        <f t="shared" si="137"/>
        <v>0</v>
      </c>
      <c r="S176" s="82">
        <f t="shared" si="137"/>
        <v>0</v>
      </c>
      <c r="T176" s="82">
        <f t="shared" ref="T176:T239" si="139">L176+N176+P176+R176</f>
        <v>0</v>
      </c>
      <c r="U176" s="82">
        <f t="shared" ref="U176:U239" si="140">M176+O176+Q176+S176+R176</f>
        <v>0</v>
      </c>
    </row>
    <row r="177" spans="1:21" s="22" customFormat="1" ht="16.5" customHeight="1" x14ac:dyDescent="0.25">
      <c r="A177" s="107" t="s">
        <v>231</v>
      </c>
      <c r="B177" s="108"/>
      <c r="C177" s="129" t="s">
        <v>15</v>
      </c>
      <c r="D177" s="130"/>
      <c r="E177" s="130"/>
      <c r="F177" s="130"/>
      <c r="G177" s="131"/>
      <c r="H177" s="23" t="s">
        <v>11</v>
      </c>
      <c r="I177" s="82">
        <v>0</v>
      </c>
      <c r="J177" s="82">
        <v>0</v>
      </c>
      <c r="K177" s="82">
        <v>0</v>
      </c>
      <c r="L177" s="82">
        <v>0</v>
      </c>
      <c r="M177" s="82">
        <v>0</v>
      </c>
      <c r="N177" s="82">
        <v>0</v>
      </c>
      <c r="O177" s="82">
        <v>0</v>
      </c>
      <c r="P177" s="82">
        <v>0</v>
      </c>
      <c r="Q177" s="82">
        <v>0</v>
      </c>
      <c r="R177" s="82">
        <v>0</v>
      </c>
      <c r="S177" s="82">
        <v>0</v>
      </c>
      <c r="T177" s="82">
        <f t="shared" si="139"/>
        <v>0</v>
      </c>
      <c r="U177" s="82">
        <f t="shared" si="140"/>
        <v>0</v>
      </c>
    </row>
    <row r="178" spans="1:21" s="22" customFormat="1" ht="16.5" customHeight="1" x14ac:dyDescent="0.25">
      <c r="A178" s="107" t="s">
        <v>232</v>
      </c>
      <c r="B178" s="108"/>
      <c r="C178" s="129" t="s">
        <v>17</v>
      </c>
      <c r="D178" s="130"/>
      <c r="E178" s="130"/>
      <c r="F178" s="130"/>
      <c r="G178" s="131"/>
      <c r="H178" s="23" t="s">
        <v>11</v>
      </c>
      <c r="I178" s="82">
        <v>0</v>
      </c>
      <c r="J178" s="82">
        <v>0</v>
      </c>
      <c r="K178" s="82">
        <v>0</v>
      </c>
      <c r="L178" s="82">
        <v>0</v>
      </c>
      <c r="M178" s="82">
        <v>0</v>
      </c>
      <c r="N178" s="82">
        <v>0</v>
      </c>
      <c r="O178" s="82">
        <v>0</v>
      </c>
      <c r="P178" s="82">
        <v>0</v>
      </c>
      <c r="Q178" s="82">
        <v>0</v>
      </c>
      <c r="R178" s="82">
        <v>0</v>
      </c>
      <c r="S178" s="82">
        <v>0</v>
      </c>
      <c r="T178" s="82">
        <f t="shared" si="139"/>
        <v>0</v>
      </c>
      <c r="U178" s="82">
        <f t="shared" si="140"/>
        <v>0</v>
      </c>
    </row>
    <row r="179" spans="1:21" s="22" customFormat="1" ht="16.5" customHeight="1" x14ac:dyDescent="0.25">
      <c r="A179" s="107" t="s">
        <v>233</v>
      </c>
      <c r="B179" s="108"/>
      <c r="C179" s="129" t="s">
        <v>19</v>
      </c>
      <c r="D179" s="130"/>
      <c r="E179" s="130"/>
      <c r="F179" s="130"/>
      <c r="G179" s="131"/>
      <c r="H179" s="23" t="s">
        <v>11</v>
      </c>
      <c r="I179" s="82">
        <v>0</v>
      </c>
      <c r="J179" s="82">
        <v>0</v>
      </c>
      <c r="K179" s="82">
        <v>0</v>
      </c>
      <c r="L179" s="82">
        <v>0</v>
      </c>
      <c r="M179" s="82">
        <v>0</v>
      </c>
      <c r="N179" s="82">
        <v>0</v>
      </c>
      <c r="O179" s="82">
        <v>0</v>
      </c>
      <c r="P179" s="82">
        <v>0</v>
      </c>
      <c r="Q179" s="82">
        <v>0</v>
      </c>
      <c r="R179" s="82">
        <v>0</v>
      </c>
      <c r="S179" s="82">
        <v>0</v>
      </c>
      <c r="T179" s="82">
        <f t="shared" si="139"/>
        <v>0</v>
      </c>
      <c r="U179" s="82">
        <f t="shared" si="140"/>
        <v>0</v>
      </c>
    </row>
    <row r="180" spans="1:21" s="22" customFormat="1" ht="8.1" customHeight="1" x14ac:dyDescent="0.25">
      <c r="A180" s="107" t="s">
        <v>234</v>
      </c>
      <c r="B180" s="108"/>
      <c r="C180" s="109" t="s">
        <v>21</v>
      </c>
      <c r="D180" s="110"/>
      <c r="E180" s="110"/>
      <c r="F180" s="110"/>
      <c r="G180" s="111"/>
      <c r="H180" s="23" t="s">
        <v>11</v>
      </c>
      <c r="I180" s="82">
        <v>0</v>
      </c>
      <c r="J180" s="82">
        <v>0</v>
      </c>
      <c r="K180" s="82">
        <v>0</v>
      </c>
      <c r="L180" s="82">
        <v>0</v>
      </c>
      <c r="M180" s="82">
        <v>0</v>
      </c>
      <c r="N180" s="82">
        <v>0</v>
      </c>
      <c r="O180" s="82">
        <v>0</v>
      </c>
      <c r="P180" s="82">
        <v>0</v>
      </c>
      <c r="Q180" s="82">
        <v>0</v>
      </c>
      <c r="R180" s="82">
        <v>0</v>
      </c>
      <c r="S180" s="82">
        <v>0</v>
      </c>
      <c r="T180" s="82">
        <f t="shared" si="139"/>
        <v>0</v>
      </c>
      <c r="U180" s="82">
        <f t="shared" si="140"/>
        <v>0</v>
      </c>
    </row>
    <row r="181" spans="1:21" s="22" customFormat="1" ht="8.1" customHeight="1" x14ac:dyDescent="0.25">
      <c r="A181" s="107">
        <v>4</v>
      </c>
      <c r="B181" s="108"/>
      <c r="C181" s="109" t="s">
        <v>23</v>
      </c>
      <c r="D181" s="110"/>
      <c r="E181" s="110"/>
      <c r="F181" s="110"/>
      <c r="G181" s="111"/>
      <c r="H181" s="23" t="s">
        <v>11</v>
      </c>
      <c r="I181" s="82">
        <v>0</v>
      </c>
      <c r="J181" s="82">
        <v>0</v>
      </c>
      <c r="K181" s="82">
        <v>0</v>
      </c>
      <c r="L181" s="82">
        <v>0</v>
      </c>
      <c r="M181" s="82">
        <v>0</v>
      </c>
      <c r="N181" s="82">
        <v>0</v>
      </c>
      <c r="O181" s="82">
        <v>0</v>
      </c>
      <c r="P181" s="82">
        <v>0</v>
      </c>
      <c r="Q181" s="82">
        <v>0</v>
      </c>
      <c r="R181" s="82">
        <v>0</v>
      </c>
      <c r="S181" s="82">
        <v>0</v>
      </c>
      <c r="T181" s="82">
        <f t="shared" si="139"/>
        <v>0</v>
      </c>
      <c r="U181" s="82">
        <f t="shared" si="140"/>
        <v>0</v>
      </c>
    </row>
    <row r="182" spans="1:21" s="22" customFormat="1" ht="7.5" customHeight="1" x14ac:dyDescent="0.25">
      <c r="A182" s="107" t="s">
        <v>235</v>
      </c>
      <c r="B182" s="108"/>
      <c r="C182" s="109" t="s">
        <v>25</v>
      </c>
      <c r="D182" s="110"/>
      <c r="E182" s="110"/>
      <c r="F182" s="110"/>
      <c r="G182" s="111"/>
      <c r="H182" s="23" t="s">
        <v>11</v>
      </c>
      <c r="I182" s="82">
        <v>0</v>
      </c>
      <c r="J182" s="82">
        <v>0</v>
      </c>
      <c r="K182" s="82">
        <v>0</v>
      </c>
      <c r="L182" s="82">
        <v>0</v>
      </c>
      <c r="M182" s="82">
        <v>0</v>
      </c>
      <c r="N182" s="82">
        <v>0</v>
      </c>
      <c r="O182" s="82">
        <v>0</v>
      </c>
      <c r="P182" s="82">
        <v>0</v>
      </c>
      <c r="Q182" s="82">
        <v>0</v>
      </c>
      <c r="R182" s="82">
        <v>0</v>
      </c>
      <c r="S182" s="82">
        <v>0</v>
      </c>
      <c r="T182" s="82">
        <f t="shared" si="139"/>
        <v>0</v>
      </c>
      <c r="U182" s="82">
        <f t="shared" si="140"/>
        <v>0</v>
      </c>
    </row>
    <row r="183" spans="1:21" s="22" customFormat="1" ht="8.1" customHeight="1" x14ac:dyDescent="0.25">
      <c r="A183" s="107" t="s">
        <v>236</v>
      </c>
      <c r="B183" s="108"/>
      <c r="C183" s="109" t="s">
        <v>27</v>
      </c>
      <c r="D183" s="110"/>
      <c r="E183" s="110"/>
      <c r="F183" s="110"/>
      <c r="G183" s="111"/>
      <c r="H183" s="23" t="s">
        <v>11</v>
      </c>
      <c r="I183" s="82">
        <v>0</v>
      </c>
      <c r="J183" s="82">
        <v>0</v>
      </c>
      <c r="K183" s="82">
        <v>0</v>
      </c>
      <c r="L183" s="82">
        <v>0</v>
      </c>
      <c r="M183" s="82">
        <v>0</v>
      </c>
      <c r="N183" s="82">
        <v>0</v>
      </c>
      <c r="O183" s="82">
        <v>0</v>
      </c>
      <c r="P183" s="82">
        <v>0</v>
      </c>
      <c r="Q183" s="82">
        <v>0</v>
      </c>
      <c r="R183" s="82">
        <v>0</v>
      </c>
      <c r="S183" s="82">
        <v>0</v>
      </c>
      <c r="T183" s="82">
        <f t="shared" si="139"/>
        <v>0</v>
      </c>
      <c r="U183" s="82">
        <f t="shared" si="140"/>
        <v>0</v>
      </c>
    </row>
    <row r="184" spans="1:21" s="22" customFormat="1" ht="8.1" customHeight="1" x14ac:dyDescent="0.25">
      <c r="A184" s="107" t="s">
        <v>237</v>
      </c>
      <c r="B184" s="108"/>
      <c r="C184" s="109" t="s">
        <v>29</v>
      </c>
      <c r="D184" s="110"/>
      <c r="E184" s="110"/>
      <c r="F184" s="110"/>
      <c r="G184" s="111"/>
      <c r="H184" s="23" t="s">
        <v>11</v>
      </c>
      <c r="I184" s="82">
        <v>1818.6</v>
      </c>
      <c r="J184" s="82">
        <v>2328.5639999999999</v>
      </c>
      <c r="K184" s="82">
        <v>1997.8630000000001</v>
      </c>
      <c r="L184" s="82">
        <v>2729.21</v>
      </c>
      <c r="M184" s="82">
        <f>K184*1.045</f>
        <v>2087.7668349999999</v>
      </c>
      <c r="N184" s="82">
        <v>2838.0920000000001</v>
      </c>
      <c r="O184" s="82">
        <f>M184*1.04</f>
        <v>2171.2775084</v>
      </c>
      <c r="P184" s="82">
        <v>2950.42</v>
      </c>
      <c r="Q184" s="82">
        <f>O184*1.04</f>
        <v>2258.1286087359999</v>
      </c>
      <c r="R184" s="82">
        <f>Q184*1.04</f>
        <v>2348.45375308544</v>
      </c>
      <c r="S184" s="82">
        <f t="shared" ref="S184" si="141">S29*1.2</f>
        <v>0</v>
      </c>
      <c r="T184" s="82">
        <f>L184+N184+P184+R184</f>
        <v>10866.175753085439</v>
      </c>
      <c r="U184" s="82">
        <f t="shared" si="140"/>
        <v>8865.6267052214389</v>
      </c>
    </row>
    <row r="185" spans="1:21" s="22" customFormat="1" ht="8.1" customHeight="1" x14ac:dyDescent="0.25">
      <c r="A185" s="107" t="s">
        <v>238</v>
      </c>
      <c r="B185" s="108"/>
      <c r="C185" s="109" t="s">
        <v>31</v>
      </c>
      <c r="D185" s="110"/>
      <c r="E185" s="110"/>
      <c r="F185" s="110"/>
      <c r="G185" s="111"/>
      <c r="H185" s="23" t="s">
        <v>11</v>
      </c>
      <c r="I185" s="82">
        <v>0</v>
      </c>
      <c r="J185" s="82">
        <v>0</v>
      </c>
      <c r="K185" s="82">
        <v>0</v>
      </c>
      <c r="L185" s="82">
        <v>0</v>
      </c>
      <c r="M185" s="82">
        <v>0</v>
      </c>
      <c r="N185" s="82">
        <v>0</v>
      </c>
      <c r="O185" s="82">
        <v>0</v>
      </c>
      <c r="P185" s="82">
        <v>0</v>
      </c>
      <c r="Q185" s="82">
        <v>0</v>
      </c>
      <c r="R185" s="82">
        <v>0</v>
      </c>
      <c r="S185" s="82">
        <v>0</v>
      </c>
      <c r="T185" s="82">
        <f t="shared" si="139"/>
        <v>0</v>
      </c>
      <c r="U185" s="82">
        <f t="shared" si="140"/>
        <v>0</v>
      </c>
    </row>
    <row r="186" spans="1:21" s="22" customFormat="1" ht="16.5" customHeight="1" x14ac:dyDescent="0.25">
      <c r="A186" s="107" t="s">
        <v>239</v>
      </c>
      <c r="B186" s="108"/>
      <c r="C186" s="109" t="s">
        <v>33</v>
      </c>
      <c r="D186" s="110"/>
      <c r="E186" s="110"/>
      <c r="F186" s="110"/>
      <c r="G186" s="111"/>
      <c r="H186" s="23" t="s">
        <v>11</v>
      </c>
      <c r="I186" s="82">
        <v>0</v>
      </c>
      <c r="J186" s="82">
        <v>0</v>
      </c>
      <c r="K186" s="82">
        <v>0</v>
      </c>
      <c r="L186" s="82">
        <v>0</v>
      </c>
      <c r="M186" s="82">
        <f t="shared" ref="M186" si="142">SUM(M187:M188)</f>
        <v>0</v>
      </c>
      <c r="N186" s="82">
        <v>0</v>
      </c>
      <c r="O186" s="82">
        <f t="shared" ref="O186:S186" si="143">SUM(O187:O188)</f>
        <v>0</v>
      </c>
      <c r="P186" s="82">
        <v>0</v>
      </c>
      <c r="Q186" s="82">
        <f t="shared" ref="Q186" si="144">SUM(Q187:Q188)</f>
        <v>0</v>
      </c>
      <c r="R186" s="82">
        <f t="shared" si="143"/>
        <v>0</v>
      </c>
      <c r="S186" s="82">
        <f t="shared" si="143"/>
        <v>0</v>
      </c>
      <c r="T186" s="82">
        <f t="shared" si="139"/>
        <v>0</v>
      </c>
      <c r="U186" s="82">
        <f t="shared" si="140"/>
        <v>0</v>
      </c>
    </row>
    <row r="187" spans="1:21" s="22" customFormat="1" ht="8.1" customHeight="1" x14ac:dyDescent="0.25">
      <c r="A187" s="107" t="s">
        <v>240</v>
      </c>
      <c r="B187" s="108"/>
      <c r="C187" s="129" t="s">
        <v>35</v>
      </c>
      <c r="D187" s="130"/>
      <c r="E187" s="130"/>
      <c r="F187" s="130"/>
      <c r="G187" s="131"/>
      <c r="H187" s="23" t="s">
        <v>11</v>
      </c>
      <c r="I187" s="82">
        <v>0</v>
      </c>
      <c r="J187" s="82">
        <v>0</v>
      </c>
      <c r="K187" s="82">
        <v>0</v>
      </c>
      <c r="L187" s="82">
        <v>0</v>
      </c>
      <c r="M187" s="82">
        <v>0</v>
      </c>
      <c r="N187" s="82">
        <v>0</v>
      </c>
      <c r="O187" s="82">
        <v>0</v>
      </c>
      <c r="P187" s="82">
        <v>0</v>
      </c>
      <c r="Q187" s="82">
        <v>0</v>
      </c>
      <c r="R187" s="82">
        <v>0</v>
      </c>
      <c r="S187" s="82">
        <v>0</v>
      </c>
      <c r="T187" s="82">
        <f t="shared" si="139"/>
        <v>0</v>
      </c>
      <c r="U187" s="82">
        <f t="shared" si="140"/>
        <v>0</v>
      </c>
    </row>
    <row r="188" spans="1:21" s="22" customFormat="1" ht="8.1" customHeight="1" x14ac:dyDescent="0.25">
      <c r="A188" s="107" t="s">
        <v>241</v>
      </c>
      <c r="B188" s="108"/>
      <c r="C188" s="129" t="s">
        <v>37</v>
      </c>
      <c r="D188" s="130"/>
      <c r="E188" s="130"/>
      <c r="F188" s="130"/>
      <c r="G188" s="131"/>
      <c r="H188" s="23" t="s">
        <v>11</v>
      </c>
      <c r="I188" s="82">
        <v>0</v>
      </c>
      <c r="J188" s="82">
        <v>0</v>
      </c>
      <c r="K188" s="82">
        <v>0</v>
      </c>
      <c r="L188" s="82">
        <v>0</v>
      </c>
      <c r="M188" s="82">
        <v>0</v>
      </c>
      <c r="N188" s="82">
        <v>0</v>
      </c>
      <c r="O188" s="82">
        <v>0</v>
      </c>
      <c r="P188" s="82">
        <v>0</v>
      </c>
      <c r="Q188" s="82">
        <v>0</v>
      </c>
      <c r="R188" s="82">
        <v>0</v>
      </c>
      <c r="S188" s="82">
        <v>0</v>
      </c>
      <c r="T188" s="82">
        <f t="shared" si="139"/>
        <v>0</v>
      </c>
      <c r="U188" s="82">
        <f t="shared" si="140"/>
        <v>0</v>
      </c>
    </row>
    <row r="189" spans="1:21" s="22" customFormat="1" ht="25.5" customHeight="1" x14ac:dyDescent="0.25">
      <c r="A189" s="107" t="s">
        <v>242</v>
      </c>
      <c r="B189" s="108"/>
      <c r="C189" s="109" t="s">
        <v>243</v>
      </c>
      <c r="D189" s="110"/>
      <c r="E189" s="110"/>
      <c r="F189" s="110"/>
      <c r="G189" s="111"/>
      <c r="H189" s="23" t="s">
        <v>11</v>
      </c>
      <c r="I189" s="82">
        <v>0</v>
      </c>
      <c r="J189" s="82">
        <v>0</v>
      </c>
      <c r="K189" s="82">
        <v>0</v>
      </c>
      <c r="L189" s="82">
        <v>0</v>
      </c>
      <c r="M189" s="82">
        <f t="shared" ref="M189" si="145">SUM(M190:M191)</f>
        <v>0</v>
      </c>
      <c r="N189" s="82">
        <v>0</v>
      </c>
      <c r="O189" s="82">
        <f t="shared" ref="O189:S189" si="146">SUM(O190:O191)</f>
        <v>0</v>
      </c>
      <c r="P189" s="82">
        <v>0</v>
      </c>
      <c r="Q189" s="82">
        <f t="shared" ref="Q189" si="147">SUM(Q190:Q191)</f>
        <v>0</v>
      </c>
      <c r="R189" s="82">
        <f t="shared" si="146"/>
        <v>0</v>
      </c>
      <c r="S189" s="82">
        <f t="shared" si="146"/>
        <v>0</v>
      </c>
      <c r="T189" s="82">
        <f t="shared" si="139"/>
        <v>0</v>
      </c>
      <c r="U189" s="82">
        <f t="shared" si="140"/>
        <v>0</v>
      </c>
    </row>
    <row r="190" spans="1:21" s="22" customFormat="1" ht="8.1" customHeight="1" x14ac:dyDescent="0.25">
      <c r="A190" s="107" t="s">
        <v>244</v>
      </c>
      <c r="B190" s="108"/>
      <c r="C190" s="129" t="s">
        <v>245</v>
      </c>
      <c r="D190" s="130"/>
      <c r="E190" s="130"/>
      <c r="F190" s="130"/>
      <c r="G190" s="131"/>
      <c r="H190" s="23" t="s">
        <v>11</v>
      </c>
      <c r="I190" s="82">
        <v>0</v>
      </c>
      <c r="J190" s="82">
        <v>0</v>
      </c>
      <c r="K190" s="82">
        <v>0</v>
      </c>
      <c r="L190" s="82">
        <v>0</v>
      </c>
      <c r="M190" s="82">
        <v>0</v>
      </c>
      <c r="N190" s="82">
        <v>0</v>
      </c>
      <c r="O190" s="82">
        <v>0</v>
      </c>
      <c r="P190" s="82">
        <v>0</v>
      </c>
      <c r="Q190" s="82">
        <v>0</v>
      </c>
      <c r="R190" s="82">
        <v>0</v>
      </c>
      <c r="S190" s="82">
        <v>0</v>
      </c>
      <c r="T190" s="82">
        <f t="shared" si="139"/>
        <v>0</v>
      </c>
      <c r="U190" s="82">
        <f t="shared" si="140"/>
        <v>0</v>
      </c>
    </row>
    <row r="191" spans="1:21" s="22" customFormat="1" ht="8.1" customHeight="1" x14ac:dyDescent="0.25">
      <c r="A191" s="107" t="s">
        <v>246</v>
      </c>
      <c r="B191" s="108"/>
      <c r="C191" s="129" t="s">
        <v>247</v>
      </c>
      <c r="D191" s="130"/>
      <c r="E191" s="130"/>
      <c r="F191" s="130"/>
      <c r="G191" s="131"/>
      <c r="H191" s="23" t="s">
        <v>11</v>
      </c>
      <c r="I191" s="82">
        <v>0</v>
      </c>
      <c r="J191" s="82">
        <v>0</v>
      </c>
      <c r="K191" s="82">
        <v>0</v>
      </c>
      <c r="L191" s="82">
        <v>0</v>
      </c>
      <c r="M191" s="82">
        <v>0</v>
      </c>
      <c r="N191" s="82">
        <v>0</v>
      </c>
      <c r="O191" s="82">
        <v>0</v>
      </c>
      <c r="P191" s="82">
        <v>0</v>
      </c>
      <c r="Q191" s="82">
        <v>0</v>
      </c>
      <c r="R191" s="82">
        <v>0</v>
      </c>
      <c r="S191" s="82">
        <v>0</v>
      </c>
      <c r="T191" s="82">
        <f t="shared" si="139"/>
        <v>0</v>
      </c>
      <c r="U191" s="82">
        <f t="shared" si="140"/>
        <v>0</v>
      </c>
    </row>
    <row r="192" spans="1:21" s="22" customFormat="1" ht="8.1" customHeight="1" x14ac:dyDescent="0.25">
      <c r="A192" s="107" t="s">
        <v>248</v>
      </c>
      <c r="B192" s="108"/>
      <c r="C192" s="109" t="s">
        <v>39</v>
      </c>
      <c r="D192" s="110"/>
      <c r="E192" s="110"/>
      <c r="F192" s="110"/>
      <c r="G192" s="111"/>
      <c r="H192" s="23" t="s">
        <v>11</v>
      </c>
      <c r="I192" s="82">
        <v>376.11</v>
      </c>
      <c r="J192" s="82">
        <v>7.7299776000000007</v>
      </c>
      <c r="K192" s="82">
        <v>230.77699999999999</v>
      </c>
      <c r="L192" s="82">
        <v>8.0546366591999998</v>
      </c>
      <c r="M192" s="82">
        <v>135</v>
      </c>
      <c r="N192" s="82">
        <v>8.3768221255679993</v>
      </c>
      <c r="O192" s="82">
        <v>159</v>
      </c>
      <c r="P192" s="82">
        <v>8.7118950105907214</v>
      </c>
      <c r="Q192" s="82">
        <v>159</v>
      </c>
      <c r="R192" s="82">
        <v>160</v>
      </c>
      <c r="S192" s="82">
        <f t="shared" ref="S192" si="148">S34*1.2</f>
        <v>0</v>
      </c>
      <c r="T192" s="82">
        <f>L192+N192+P192+R192</f>
        <v>185.14335379535873</v>
      </c>
      <c r="U192" s="82">
        <f t="shared" si="140"/>
        <v>613</v>
      </c>
    </row>
    <row r="193" spans="1:21" s="22" customFormat="1" ht="9" customHeight="1" x14ac:dyDescent="0.25">
      <c r="A193" s="124" t="s">
        <v>249</v>
      </c>
      <c r="B193" s="125"/>
      <c r="C193" s="126" t="s">
        <v>250</v>
      </c>
      <c r="D193" s="127"/>
      <c r="E193" s="127"/>
      <c r="F193" s="127"/>
      <c r="G193" s="128"/>
      <c r="H193" s="64" t="s">
        <v>11</v>
      </c>
      <c r="I193" s="83">
        <v>2150.6300000000006</v>
      </c>
      <c r="J193" s="83">
        <v>2305.3734239999999</v>
      </c>
      <c r="K193" s="83">
        <v>2079.2640000000001</v>
      </c>
      <c r="L193" s="83">
        <v>2686.1681838080003</v>
      </c>
      <c r="M193" s="83">
        <f t="shared" ref="M193" si="149">SUM(M194,M195,M199:M204,M206:M210)</f>
        <v>2172.8308799999995</v>
      </c>
      <c r="N193" s="83">
        <v>2793.6149111603199</v>
      </c>
      <c r="O193" s="83">
        <f t="shared" ref="O193:S193" si="150">SUM(O194,O195,O199:O204,O206:O210)</f>
        <v>2270.6121151999996</v>
      </c>
      <c r="P193" s="83">
        <v>2905.3595076067331</v>
      </c>
      <c r="Q193" s="83">
        <f t="shared" ref="Q193" si="151">SUM(Q194,Q195,Q199:Q204,Q206:Q210)</f>
        <v>2361.4365998079998</v>
      </c>
      <c r="R193" s="83">
        <f t="shared" si="150"/>
        <v>2455.8940638003201</v>
      </c>
      <c r="S193" s="83">
        <f t="shared" si="150"/>
        <v>0</v>
      </c>
      <c r="T193" s="83">
        <f t="shared" si="139"/>
        <v>10841.036666375374</v>
      </c>
      <c r="U193" s="83">
        <f t="shared" si="140"/>
        <v>9260.7736588083189</v>
      </c>
    </row>
    <row r="194" spans="1:21" s="22" customFormat="1" ht="8.1" customHeight="1" x14ac:dyDescent="0.25">
      <c r="A194" s="107" t="s">
        <v>251</v>
      </c>
      <c r="B194" s="108"/>
      <c r="C194" s="109" t="s">
        <v>252</v>
      </c>
      <c r="D194" s="110"/>
      <c r="E194" s="110"/>
      <c r="F194" s="110"/>
      <c r="G194" s="111"/>
      <c r="H194" s="23" t="s">
        <v>11</v>
      </c>
      <c r="I194" s="82">
        <v>0</v>
      </c>
      <c r="J194" s="82">
        <v>0</v>
      </c>
      <c r="K194" s="82">
        <v>0</v>
      </c>
      <c r="L194" s="82">
        <v>0</v>
      </c>
      <c r="M194" s="82">
        <v>0</v>
      </c>
      <c r="N194" s="82">
        <v>0</v>
      </c>
      <c r="O194" s="82">
        <v>0</v>
      </c>
      <c r="P194" s="82">
        <v>0</v>
      </c>
      <c r="Q194" s="82">
        <v>0</v>
      </c>
      <c r="R194" s="82">
        <v>0</v>
      </c>
      <c r="S194" s="82">
        <v>0</v>
      </c>
      <c r="T194" s="82">
        <f t="shared" si="139"/>
        <v>0</v>
      </c>
      <c r="U194" s="82">
        <f t="shared" si="140"/>
        <v>0</v>
      </c>
    </row>
    <row r="195" spans="1:21" s="22" customFormat="1" ht="8.1" customHeight="1" x14ac:dyDescent="0.25">
      <c r="A195" s="107" t="s">
        <v>253</v>
      </c>
      <c r="B195" s="108"/>
      <c r="C195" s="109" t="s">
        <v>254</v>
      </c>
      <c r="D195" s="110"/>
      <c r="E195" s="110"/>
      <c r="F195" s="110"/>
      <c r="G195" s="111"/>
      <c r="H195" s="23" t="s">
        <v>11</v>
      </c>
      <c r="I195" s="82">
        <f>I196+I197+I198</f>
        <v>1165.1666666666667</v>
      </c>
      <c r="J195" s="82">
        <v>973.88400000000001</v>
      </c>
      <c r="K195" s="82">
        <v>1042.5899999999999</v>
      </c>
      <c r="L195" s="82">
        <v>1115.96</v>
      </c>
      <c r="M195" s="82">
        <f t="shared" ref="M195" si="152">SUM(M196:M198)</f>
        <v>1089.5065499999998</v>
      </c>
      <c r="N195" s="82">
        <v>1160.5984000000001</v>
      </c>
      <c r="O195" s="82">
        <f t="shared" ref="O195:S195" si="153">SUM(O196:O198)</f>
        <v>1133.0868119999998</v>
      </c>
      <c r="P195" s="82">
        <v>1207.0223360000002</v>
      </c>
      <c r="Q195" s="82">
        <f t="shared" ref="Q195" si="154">SUM(Q196:Q198)</f>
        <v>1178.4102844799997</v>
      </c>
      <c r="R195" s="82">
        <f t="shared" si="153"/>
        <v>1225.5466958591999</v>
      </c>
      <c r="S195" s="82">
        <f t="shared" si="153"/>
        <v>0</v>
      </c>
      <c r="T195" s="82">
        <f t="shared" si="139"/>
        <v>4709.1274318591995</v>
      </c>
      <c r="U195" s="82">
        <f t="shared" si="140"/>
        <v>4626.5503423391992</v>
      </c>
    </row>
    <row r="196" spans="1:21" s="22" customFormat="1" ht="8.1" customHeight="1" x14ac:dyDescent="0.25">
      <c r="A196" s="158" t="s">
        <v>255</v>
      </c>
      <c r="B196" s="159"/>
      <c r="C196" s="129" t="s">
        <v>256</v>
      </c>
      <c r="D196" s="130"/>
      <c r="E196" s="130"/>
      <c r="F196" s="130"/>
      <c r="G196" s="131"/>
      <c r="H196" s="23" t="s">
        <v>11</v>
      </c>
      <c r="I196" s="82">
        <v>1165.1666666666667</v>
      </c>
      <c r="J196" s="82">
        <v>973.88400000000001</v>
      </c>
      <c r="K196" s="82">
        <v>1042.5899999999999</v>
      </c>
      <c r="L196" s="82">
        <v>1115.96</v>
      </c>
      <c r="M196" s="82">
        <f>K196*1.045</f>
        <v>1089.5065499999998</v>
      </c>
      <c r="N196" s="82">
        <v>1160.5984000000001</v>
      </c>
      <c r="O196" s="82">
        <f t="shared" ref="O196:Q203" si="155">M196*1.04</f>
        <v>1133.0868119999998</v>
      </c>
      <c r="P196" s="82">
        <v>1207.0223360000002</v>
      </c>
      <c r="Q196" s="82">
        <f t="shared" si="155"/>
        <v>1178.4102844799997</v>
      </c>
      <c r="R196" s="82">
        <f>Q196*1.04</f>
        <v>1225.5466958591999</v>
      </c>
      <c r="S196" s="82">
        <f t="shared" ref="S196" si="156">S55*1.2</f>
        <v>0</v>
      </c>
      <c r="T196" s="82">
        <f>L196+N196+P196+R196</f>
        <v>4709.1274318591995</v>
      </c>
      <c r="U196" s="82">
        <f t="shared" si="140"/>
        <v>4626.5503423391992</v>
      </c>
    </row>
    <row r="197" spans="1:21" s="22" customFormat="1" ht="8.1" customHeight="1" x14ac:dyDescent="0.25">
      <c r="A197" s="107" t="s">
        <v>257</v>
      </c>
      <c r="B197" s="108"/>
      <c r="C197" s="129" t="s">
        <v>258</v>
      </c>
      <c r="D197" s="130"/>
      <c r="E197" s="130"/>
      <c r="F197" s="130"/>
      <c r="G197" s="131"/>
      <c r="H197" s="23" t="s">
        <v>11</v>
      </c>
      <c r="I197" s="82">
        <v>0</v>
      </c>
      <c r="J197" s="82">
        <v>0</v>
      </c>
      <c r="K197" s="82">
        <v>0</v>
      </c>
      <c r="L197" s="82">
        <v>0</v>
      </c>
      <c r="M197" s="82">
        <v>0</v>
      </c>
      <c r="N197" s="82">
        <v>0</v>
      </c>
      <c r="O197" s="82">
        <v>0</v>
      </c>
      <c r="P197" s="82">
        <v>0</v>
      </c>
      <c r="Q197" s="82">
        <v>0</v>
      </c>
      <c r="R197" s="82">
        <v>0</v>
      </c>
      <c r="S197" s="82">
        <v>0</v>
      </c>
      <c r="T197" s="82">
        <f t="shared" si="139"/>
        <v>0</v>
      </c>
      <c r="U197" s="82">
        <f t="shared" si="140"/>
        <v>0</v>
      </c>
    </row>
    <row r="198" spans="1:21" s="22" customFormat="1" ht="8.1" customHeight="1" x14ac:dyDescent="0.25">
      <c r="A198" s="107" t="s">
        <v>259</v>
      </c>
      <c r="B198" s="108"/>
      <c r="C198" s="129" t="s">
        <v>260</v>
      </c>
      <c r="D198" s="130"/>
      <c r="E198" s="130"/>
      <c r="F198" s="130"/>
      <c r="G198" s="131"/>
      <c r="H198" s="23" t="s">
        <v>11</v>
      </c>
      <c r="I198" s="82">
        <v>0</v>
      </c>
      <c r="J198" s="82">
        <v>0</v>
      </c>
      <c r="K198" s="82">
        <v>0</v>
      </c>
      <c r="L198" s="82">
        <v>0</v>
      </c>
      <c r="M198" s="82">
        <v>0</v>
      </c>
      <c r="N198" s="82">
        <v>0</v>
      </c>
      <c r="O198" s="82">
        <v>0</v>
      </c>
      <c r="P198" s="82">
        <v>0</v>
      </c>
      <c r="Q198" s="82">
        <v>0</v>
      </c>
      <c r="R198" s="82">
        <v>0</v>
      </c>
      <c r="S198" s="82">
        <v>0</v>
      </c>
      <c r="T198" s="82">
        <f t="shared" si="139"/>
        <v>0</v>
      </c>
      <c r="U198" s="82">
        <f t="shared" si="140"/>
        <v>0</v>
      </c>
    </row>
    <row r="199" spans="1:21" s="22" customFormat="1" ht="16.5" customHeight="1" x14ac:dyDescent="0.25">
      <c r="A199" s="107" t="s">
        <v>261</v>
      </c>
      <c r="B199" s="108"/>
      <c r="C199" s="109" t="s">
        <v>262</v>
      </c>
      <c r="D199" s="110"/>
      <c r="E199" s="110"/>
      <c r="F199" s="110"/>
      <c r="G199" s="111"/>
      <c r="H199" s="23" t="s">
        <v>11</v>
      </c>
      <c r="I199" s="82">
        <v>0</v>
      </c>
      <c r="J199" s="82">
        <v>0</v>
      </c>
      <c r="K199" s="82">
        <v>0</v>
      </c>
      <c r="L199" s="82">
        <v>0</v>
      </c>
      <c r="M199" s="82">
        <v>0</v>
      </c>
      <c r="N199" s="82">
        <v>0</v>
      </c>
      <c r="O199" s="82">
        <v>0</v>
      </c>
      <c r="P199" s="82">
        <v>0</v>
      </c>
      <c r="Q199" s="82">
        <v>0</v>
      </c>
      <c r="R199" s="82">
        <v>0</v>
      </c>
      <c r="S199" s="82">
        <v>0</v>
      </c>
      <c r="T199" s="82">
        <f t="shared" si="139"/>
        <v>0</v>
      </c>
      <c r="U199" s="82">
        <f t="shared" si="140"/>
        <v>0</v>
      </c>
    </row>
    <row r="200" spans="1:21" s="22" customFormat="1" ht="16.5" customHeight="1" x14ac:dyDescent="0.25">
      <c r="A200" s="107" t="s">
        <v>263</v>
      </c>
      <c r="B200" s="108"/>
      <c r="C200" s="109" t="s">
        <v>264</v>
      </c>
      <c r="D200" s="110"/>
      <c r="E200" s="110"/>
      <c r="F200" s="110"/>
      <c r="G200" s="111"/>
      <c r="H200" s="23" t="s">
        <v>11</v>
      </c>
      <c r="I200" s="82">
        <v>870.83333333333337</v>
      </c>
      <c r="J200" s="82">
        <v>1064.664</v>
      </c>
      <c r="K200" s="82">
        <v>953.2</v>
      </c>
      <c r="L200" s="82">
        <v>1284.1600000000001</v>
      </c>
      <c r="M200" s="82">
        <f>K200*1.045</f>
        <v>996.09399999999994</v>
      </c>
      <c r="N200" s="82">
        <v>1335.5264000000002</v>
      </c>
      <c r="O200" s="82">
        <f t="shared" si="155"/>
        <v>1035.93776</v>
      </c>
      <c r="P200" s="82">
        <v>1388.9474560000003</v>
      </c>
      <c r="Q200" s="82">
        <f t="shared" si="155"/>
        <v>1077.3752704000001</v>
      </c>
      <c r="R200" s="82">
        <f>Q200*1.04</f>
        <v>1120.4702812160001</v>
      </c>
      <c r="S200" s="82">
        <f t="shared" ref="S200" si="157">S61*1.2</f>
        <v>0</v>
      </c>
      <c r="T200" s="82">
        <f>L200+N200+P200+R200</f>
        <v>5129.1041372160007</v>
      </c>
      <c r="U200" s="82">
        <f t="shared" si="140"/>
        <v>4229.877311616</v>
      </c>
    </row>
    <row r="201" spans="1:21" s="22" customFormat="1" ht="8.1" customHeight="1" x14ac:dyDescent="0.25">
      <c r="A201" s="107" t="s">
        <v>265</v>
      </c>
      <c r="B201" s="108"/>
      <c r="C201" s="109" t="s">
        <v>266</v>
      </c>
      <c r="D201" s="110"/>
      <c r="E201" s="110"/>
      <c r="F201" s="110"/>
      <c r="G201" s="111"/>
      <c r="H201" s="23" t="s">
        <v>11</v>
      </c>
      <c r="I201" s="82">
        <v>0</v>
      </c>
      <c r="J201" s="82">
        <v>0</v>
      </c>
      <c r="K201" s="82">
        <v>0</v>
      </c>
      <c r="L201" s="82">
        <v>0</v>
      </c>
      <c r="M201" s="82">
        <f t="shared" ref="M201:M210" si="158">K201*1.045</f>
        <v>0</v>
      </c>
      <c r="N201" s="82">
        <v>0</v>
      </c>
      <c r="O201" s="82">
        <v>0</v>
      </c>
      <c r="P201" s="82">
        <v>0</v>
      </c>
      <c r="Q201" s="82">
        <v>0</v>
      </c>
      <c r="R201" s="82">
        <v>0</v>
      </c>
      <c r="S201" s="82">
        <v>0</v>
      </c>
      <c r="T201" s="82">
        <f t="shared" si="139"/>
        <v>0</v>
      </c>
      <c r="U201" s="82">
        <f t="shared" si="140"/>
        <v>0</v>
      </c>
    </row>
    <row r="202" spans="1:21" s="22" customFormat="1" ht="8.1" customHeight="1" x14ac:dyDescent="0.25">
      <c r="A202" s="107" t="s">
        <v>267</v>
      </c>
      <c r="B202" s="108"/>
      <c r="C202" s="109" t="s">
        <v>268</v>
      </c>
      <c r="D202" s="110"/>
      <c r="E202" s="110"/>
      <c r="F202" s="110"/>
      <c r="G202" s="111"/>
      <c r="H202" s="23" t="s">
        <v>11</v>
      </c>
      <c r="I202" s="82">
        <v>25.488</v>
      </c>
      <c r="J202" s="82">
        <v>63.4</v>
      </c>
      <c r="K202" s="82">
        <v>31.471</v>
      </c>
      <c r="L202" s="82">
        <v>66.5</v>
      </c>
      <c r="M202" s="82">
        <f t="shared" si="158"/>
        <v>32.887194999999998</v>
      </c>
      <c r="N202" s="82">
        <v>69.16</v>
      </c>
      <c r="O202" s="82">
        <f t="shared" si="155"/>
        <v>34.202682799999998</v>
      </c>
      <c r="P202" s="82">
        <v>71.926400000000001</v>
      </c>
      <c r="Q202" s="82">
        <f t="shared" si="155"/>
        <v>35.570790111999997</v>
      </c>
      <c r="R202" s="82">
        <f>Q202*1.04</f>
        <v>36.99362171648</v>
      </c>
      <c r="S202" s="82">
        <v>0</v>
      </c>
      <c r="T202" s="82">
        <f>L202+N202+P202+R202</f>
        <v>244.58002171647999</v>
      </c>
      <c r="U202" s="82">
        <f t="shared" si="140"/>
        <v>139.65428962848</v>
      </c>
    </row>
    <row r="203" spans="1:21" s="22" customFormat="1" ht="8.1" customHeight="1" x14ac:dyDescent="0.25">
      <c r="A203" s="107" t="s">
        <v>269</v>
      </c>
      <c r="B203" s="108"/>
      <c r="C203" s="109" t="s">
        <v>270</v>
      </c>
      <c r="D203" s="110"/>
      <c r="E203" s="110"/>
      <c r="F203" s="110"/>
      <c r="G203" s="111"/>
      <c r="H203" s="23" t="s">
        <v>11</v>
      </c>
      <c r="I203" s="82">
        <v>2.2999999999999998</v>
      </c>
      <c r="J203" s="82">
        <v>27.22</v>
      </c>
      <c r="K203" s="82">
        <v>6.21</v>
      </c>
      <c r="L203" s="82">
        <v>28.77</v>
      </c>
      <c r="M203" s="82">
        <f t="shared" si="158"/>
        <v>6.4894499999999997</v>
      </c>
      <c r="N203" s="82">
        <v>29.9208</v>
      </c>
      <c r="O203" s="82">
        <f t="shared" si="155"/>
        <v>6.749028</v>
      </c>
      <c r="P203" s="82">
        <v>31.117632</v>
      </c>
      <c r="Q203" s="82">
        <f t="shared" si="155"/>
        <v>7.0189891200000005</v>
      </c>
      <c r="R203" s="82">
        <f>Q203*1.04</f>
        <v>7.2997486848000008</v>
      </c>
      <c r="S203" s="82">
        <v>0</v>
      </c>
      <c r="T203" s="82">
        <f>L203+N203+P203+R203</f>
        <v>97.108180684800004</v>
      </c>
      <c r="U203" s="82">
        <f t="shared" si="140"/>
        <v>27.557215804800002</v>
      </c>
    </row>
    <row r="204" spans="1:21" s="22" customFormat="1" ht="8.1" customHeight="1" x14ac:dyDescent="0.25">
      <c r="A204" s="107" t="s">
        <v>271</v>
      </c>
      <c r="B204" s="108"/>
      <c r="C204" s="109" t="s">
        <v>272</v>
      </c>
      <c r="D204" s="110"/>
      <c r="E204" s="110"/>
      <c r="F204" s="110"/>
      <c r="G204" s="111"/>
      <c r="H204" s="23" t="s">
        <v>11</v>
      </c>
      <c r="I204" s="82">
        <v>29.34</v>
      </c>
      <c r="J204" s="82">
        <v>21.05</v>
      </c>
      <c r="K204" s="82">
        <v>41.31</v>
      </c>
      <c r="L204" s="82">
        <v>27.61</v>
      </c>
      <c r="M204" s="82">
        <f t="shared" si="158"/>
        <v>43.168950000000002</v>
      </c>
      <c r="N204" s="82">
        <v>28.714400000000001</v>
      </c>
      <c r="O204" s="82">
        <f t="shared" ref="O204:S204" si="159">O205</f>
        <v>55.763708000000001</v>
      </c>
      <c r="P204" s="82">
        <v>29.862976000000003</v>
      </c>
      <c r="Q204" s="82">
        <f t="shared" si="159"/>
        <v>57.994256320000005</v>
      </c>
      <c r="R204" s="82">
        <f t="shared" si="159"/>
        <v>60.31402657280001</v>
      </c>
      <c r="S204" s="82">
        <f t="shared" si="159"/>
        <v>0</v>
      </c>
      <c r="T204" s="82">
        <f t="shared" si="139"/>
        <v>146.5014025728</v>
      </c>
      <c r="U204" s="82">
        <f t="shared" si="140"/>
        <v>217.24094089280001</v>
      </c>
    </row>
    <row r="205" spans="1:21" s="22" customFormat="1" ht="8.1" customHeight="1" x14ac:dyDescent="0.25">
      <c r="A205" s="107" t="s">
        <v>273</v>
      </c>
      <c r="B205" s="108"/>
      <c r="C205" s="129" t="s">
        <v>274</v>
      </c>
      <c r="D205" s="130"/>
      <c r="E205" s="130"/>
      <c r="F205" s="130"/>
      <c r="G205" s="131"/>
      <c r="H205" s="23" t="s">
        <v>11</v>
      </c>
      <c r="I205" s="82">
        <v>29.34</v>
      </c>
      <c r="J205" s="82">
        <v>21.05</v>
      </c>
      <c r="K205" s="82">
        <v>51.31</v>
      </c>
      <c r="L205" s="82">
        <v>27.61</v>
      </c>
      <c r="M205" s="82">
        <f t="shared" si="158"/>
        <v>53.618949999999998</v>
      </c>
      <c r="N205" s="82">
        <v>28.714400000000001</v>
      </c>
      <c r="O205" s="82">
        <f t="shared" ref="O205:Q210" si="160">M205*1.04</f>
        <v>55.763708000000001</v>
      </c>
      <c r="P205" s="82">
        <v>29.862976000000003</v>
      </c>
      <c r="Q205" s="82">
        <f t="shared" si="160"/>
        <v>57.994256320000005</v>
      </c>
      <c r="R205" s="82">
        <f t="shared" ref="R205:R210" si="161">Q205*1.04</f>
        <v>60.31402657280001</v>
      </c>
      <c r="S205" s="82">
        <v>0</v>
      </c>
      <c r="T205" s="82">
        <f t="shared" ref="T205:T210" si="162">L205+N205+P205+R205</f>
        <v>146.5014025728</v>
      </c>
      <c r="U205" s="82">
        <f t="shared" si="140"/>
        <v>227.6909408928</v>
      </c>
    </row>
    <row r="206" spans="1:21" s="22" customFormat="1" ht="8.1" customHeight="1" x14ac:dyDescent="0.25">
      <c r="A206" s="107" t="s">
        <v>275</v>
      </c>
      <c r="B206" s="108"/>
      <c r="C206" s="109" t="s">
        <v>276</v>
      </c>
      <c r="D206" s="110"/>
      <c r="E206" s="110"/>
      <c r="F206" s="110"/>
      <c r="G206" s="111"/>
      <c r="H206" s="23" t="s">
        <v>11</v>
      </c>
      <c r="I206" s="82">
        <v>54.992000000000189</v>
      </c>
      <c r="J206" s="82">
        <v>58.951424000000209</v>
      </c>
      <c r="K206" s="82">
        <v>3.11</v>
      </c>
      <c r="L206" s="82">
        <v>61.427383808000222</v>
      </c>
      <c r="M206" s="82">
        <f t="shared" si="158"/>
        <v>3.2499499999999997</v>
      </c>
      <c r="N206" s="82">
        <v>63.884479160320232</v>
      </c>
      <c r="O206" s="82">
        <f t="shared" si="160"/>
        <v>3.3799479999999997</v>
      </c>
      <c r="P206" s="82">
        <v>66.439858326733045</v>
      </c>
      <c r="Q206" s="82">
        <f t="shared" si="160"/>
        <v>3.5151459199999997</v>
      </c>
      <c r="R206" s="82">
        <f t="shared" si="161"/>
        <v>3.6557517568</v>
      </c>
      <c r="S206" s="82">
        <v>0</v>
      </c>
      <c r="T206" s="82">
        <f t="shared" si="162"/>
        <v>195.40747305185349</v>
      </c>
      <c r="U206" s="82">
        <f t="shared" si="140"/>
        <v>13.8007956768</v>
      </c>
    </row>
    <row r="207" spans="1:21" s="22" customFormat="1" ht="8.1" customHeight="1" x14ac:dyDescent="0.25">
      <c r="A207" s="107" t="s">
        <v>277</v>
      </c>
      <c r="B207" s="108"/>
      <c r="C207" s="109" t="s">
        <v>278</v>
      </c>
      <c r="D207" s="110"/>
      <c r="E207" s="110"/>
      <c r="F207" s="110"/>
      <c r="G207" s="111"/>
      <c r="H207" s="23" t="s">
        <v>11</v>
      </c>
      <c r="I207" s="82">
        <v>0</v>
      </c>
      <c r="J207" s="82">
        <v>0</v>
      </c>
      <c r="K207" s="82">
        <v>0</v>
      </c>
      <c r="L207" s="82">
        <v>0</v>
      </c>
      <c r="M207" s="82">
        <f t="shared" si="158"/>
        <v>0</v>
      </c>
      <c r="N207" s="82">
        <v>0</v>
      </c>
      <c r="O207" s="82">
        <v>0</v>
      </c>
      <c r="P207" s="82">
        <v>0</v>
      </c>
      <c r="Q207" s="82">
        <v>0</v>
      </c>
      <c r="R207" s="82">
        <f t="shared" si="161"/>
        <v>0</v>
      </c>
      <c r="S207" s="82">
        <v>0</v>
      </c>
      <c r="T207" s="82">
        <f t="shared" si="162"/>
        <v>0</v>
      </c>
      <c r="U207" s="82">
        <f t="shared" si="140"/>
        <v>0</v>
      </c>
    </row>
    <row r="208" spans="1:21" s="22" customFormat="1" ht="8.1" customHeight="1" x14ac:dyDescent="0.25">
      <c r="A208" s="107" t="s">
        <v>279</v>
      </c>
      <c r="B208" s="108"/>
      <c r="C208" s="109" t="s">
        <v>280</v>
      </c>
      <c r="D208" s="110"/>
      <c r="E208" s="110"/>
      <c r="F208" s="110"/>
      <c r="G208" s="111"/>
      <c r="H208" s="23" t="s">
        <v>11</v>
      </c>
      <c r="I208" s="82">
        <v>0.3</v>
      </c>
      <c r="J208" s="82">
        <v>10.943999999999999</v>
      </c>
      <c r="K208" s="82">
        <v>1.373</v>
      </c>
      <c r="L208" s="82">
        <v>11.712</v>
      </c>
      <c r="M208" s="82">
        <f t="shared" si="158"/>
        <v>1.434785</v>
      </c>
      <c r="N208" s="82">
        <v>12.180479999999999</v>
      </c>
      <c r="O208" s="82">
        <f t="shared" si="160"/>
        <v>1.4921764</v>
      </c>
      <c r="P208" s="82">
        <v>12.667699199999999</v>
      </c>
      <c r="Q208" s="82">
        <f t="shared" si="160"/>
        <v>1.551863456</v>
      </c>
      <c r="R208" s="82">
        <f t="shared" si="161"/>
        <v>1.6139379942400001</v>
      </c>
      <c r="S208" s="82">
        <v>0</v>
      </c>
      <c r="T208" s="82">
        <f t="shared" si="162"/>
        <v>38.174117194239997</v>
      </c>
      <c r="U208" s="82">
        <f t="shared" si="140"/>
        <v>6.0927628502399998</v>
      </c>
    </row>
    <row r="209" spans="1:21" s="22" customFormat="1" ht="24.75" customHeight="1" x14ac:dyDescent="0.25">
      <c r="A209" s="107" t="s">
        <v>281</v>
      </c>
      <c r="B209" s="108"/>
      <c r="C209" s="109" t="s">
        <v>282</v>
      </c>
      <c r="D209" s="110"/>
      <c r="E209" s="110"/>
      <c r="F209" s="110"/>
      <c r="G209" s="111"/>
      <c r="H209" s="23" t="s">
        <v>11</v>
      </c>
      <c r="I209" s="82">
        <v>0</v>
      </c>
      <c r="J209" s="82">
        <v>12.12</v>
      </c>
      <c r="K209" s="82">
        <v>0</v>
      </c>
      <c r="L209" s="82">
        <v>12.604799999999999</v>
      </c>
      <c r="M209" s="82">
        <f t="shared" si="158"/>
        <v>0</v>
      </c>
      <c r="N209" s="82">
        <v>13.108991999999999</v>
      </c>
      <c r="O209" s="82">
        <f t="shared" si="160"/>
        <v>0</v>
      </c>
      <c r="P209" s="82">
        <v>13.633351679999999</v>
      </c>
      <c r="Q209" s="82">
        <f t="shared" si="160"/>
        <v>0</v>
      </c>
      <c r="R209" s="82">
        <f t="shared" si="161"/>
        <v>0</v>
      </c>
      <c r="S209" s="82">
        <v>0</v>
      </c>
      <c r="T209" s="82">
        <f t="shared" si="162"/>
        <v>39.347143679999995</v>
      </c>
      <c r="U209" s="82">
        <f t="shared" si="140"/>
        <v>0</v>
      </c>
    </row>
    <row r="210" spans="1:21" s="22" customFormat="1" ht="8.1" customHeight="1" x14ac:dyDescent="0.25">
      <c r="A210" s="107" t="s">
        <v>283</v>
      </c>
      <c r="B210" s="108"/>
      <c r="C210" s="109" t="s">
        <v>284</v>
      </c>
      <c r="D210" s="110"/>
      <c r="E210" s="110"/>
      <c r="F210" s="110"/>
      <c r="G210" s="111"/>
      <c r="H210" s="23" t="s">
        <v>11</v>
      </c>
      <c r="I210" s="82">
        <v>0</v>
      </c>
      <c r="J210" s="82">
        <v>73.139999999999986</v>
      </c>
      <c r="K210" s="82">
        <v>0</v>
      </c>
      <c r="L210" s="82">
        <v>77.423999999999992</v>
      </c>
      <c r="M210" s="82">
        <f t="shared" si="158"/>
        <v>0</v>
      </c>
      <c r="N210" s="82">
        <v>80.520959999999988</v>
      </c>
      <c r="O210" s="82">
        <f t="shared" si="160"/>
        <v>0</v>
      </c>
      <c r="P210" s="82">
        <v>83.741798399999993</v>
      </c>
      <c r="Q210" s="82">
        <f t="shared" si="160"/>
        <v>0</v>
      </c>
      <c r="R210" s="82">
        <f t="shared" si="161"/>
        <v>0</v>
      </c>
      <c r="S210" s="82">
        <v>0</v>
      </c>
      <c r="T210" s="82">
        <f t="shared" si="162"/>
        <v>241.68675839999997</v>
      </c>
      <c r="U210" s="82">
        <f t="shared" si="140"/>
        <v>0</v>
      </c>
    </row>
    <row r="211" spans="1:21" s="22" customFormat="1" ht="9" customHeight="1" x14ac:dyDescent="0.25">
      <c r="A211" s="124" t="s">
        <v>285</v>
      </c>
      <c r="B211" s="125"/>
      <c r="C211" s="126" t="s">
        <v>286</v>
      </c>
      <c r="D211" s="127"/>
      <c r="E211" s="127"/>
      <c r="F211" s="127"/>
      <c r="G211" s="128"/>
      <c r="H211" s="64" t="s">
        <v>11</v>
      </c>
      <c r="I211" s="83">
        <v>0</v>
      </c>
      <c r="J211" s="83">
        <v>0</v>
      </c>
      <c r="K211" s="83">
        <v>0</v>
      </c>
      <c r="L211" s="83">
        <v>0</v>
      </c>
      <c r="M211" s="83">
        <f t="shared" ref="M211:O211" si="163">M212+M213+M217</f>
        <v>0</v>
      </c>
      <c r="N211" s="83">
        <v>0</v>
      </c>
      <c r="O211" s="83">
        <f t="shared" si="163"/>
        <v>0</v>
      </c>
      <c r="P211" s="83">
        <v>0</v>
      </c>
      <c r="Q211" s="83">
        <f t="shared" ref="Q211" si="164">Q212+Q213+Q217</f>
        <v>0</v>
      </c>
      <c r="R211" s="83">
        <f t="shared" ref="R211" si="165">R212+R213+R217</f>
        <v>0</v>
      </c>
      <c r="S211" s="83">
        <f t="shared" ref="S211" si="166">S212+S213+S217</f>
        <v>0</v>
      </c>
      <c r="T211" s="83">
        <f t="shared" si="139"/>
        <v>0</v>
      </c>
      <c r="U211" s="83">
        <f t="shared" si="140"/>
        <v>0</v>
      </c>
    </row>
    <row r="212" spans="1:21" s="22" customFormat="1" ht="13.5" customHeight="1" x14ac:dyDescent="0.25">
      <c r="A212" s="107" t="s">
        <v>287</v>
      </c>
      <c r="B212" s="108"/>
      <c r="C212" s="109" t="s">
        <v>288</v>
      </c>
      <c r="D212" s="110"/>
      <c r="E212" s="110"/>
      <c r="F212" s="110"/>
      <c r="G212" s="111"/>
      <c r="H212" s="23" t="s">
        <v>11</v>
      </c>
      <c r="I212" s="82">
        <v>0</v>
      </c>
      <c r="J212" s="82">
        <v>0</v>
      </c>
      <c r="K212" s="82">
        <v>0</v>
      </c>
      <c r="L212" s="82">
        <v>0</v>
      </c>
      <c r="M212" s="82">
        <v>0</v>
      </c>
      <c r="N212" s="82">
        <v>0</v>
      </c>
      <c r="O212" s="82">
        <v>0</v>
      </c>
      <c r="P212" s="82">
        <v>0</v>
      </c>
      <c r="Q212" s="82">
        <v>0</v>
      </c>
      <c r="R212" s="82">
        <v>0</v>
      </c>
      <c r="S212" s="82">
        <v>0</v>
      </c>
      <c r="T212" s="82">
        <f t="shared" si="139"/>
        <v>0</v>
      </c>
      <c r="U212" s="82">
        <f t="shared" si="140"/>
        <v>0</v>
      </c>
    </row>
    <row r="213" spans="1:21" s="22" customFormat="1" ht="15.75" customHeight="1" x14ac:dyDescent="0.25">
      <c r="A213" s="107" t="s">
        <v>289</v>
      </c>
      <c r="B213" s="108"/>
      <c r="C213" s="109" t="s">
        <v>290</v>
      </c>
      <c r="D213" s="110"/>
      <c r="E213" s="110"/>
      <c r="F213" s="110"/>
      <c r="G213" s="111"/>
      <c r="H213" s="23" t="s">
        <v>11</v>
      </c>
      <c r="I213" s="82">
        <v>0</v>
      </c>
      <c r="J213" s="82">
        <v>0</v>
      </c>
      <c r="K213" s="82">
        <v>0</v>
      </c>
      <c r="L213" s="82">
        <v>0</v>
      </c>
      <c r="M213" s="82">
        <f t="shared" ref="M213:S213" si="167">M214</f>
        <v>0</v>
      </c>
      <c r="N213" s="82">
        <v>0</v>
      </c>
      <c r="O213" s="82">
        <f t="shared" si="167"/>
        <v>0</v>
      </c>
      <c r="P213" s="82">
        <v>0</v>
      </c>
      <c r="Q213" s="82">
        <f t="shared" si="167"/>
        <v>0</v>
      </c>
      <c r="R213" s="82">
        <f t="shared" si="167"/>
        <v>0</v>
      </c>
      <c r="S213" s="82">
        <f t="shared" si="167"/>
        <v>0</v>
      </c>
      <c r="T213" s="82">
        <f t="shared" si="139"/>
        <v>0</v>
      </c>
      <c r="U213" s="82">
        <f t="shared" si="140"/>
        <v>0</v>
      </c>
    </row>
    <row r="214" spans="1:21" s="22" customFormat="1" ht="16.5" customHeight="1" x14ac:dyDescent="0.25">
      <c r="A214" s="107" t="s">
        <v>291</v>
      </c>
      <c r="B214" s="108"/>
      <c r="C214" s="129" t="s">
        <v>292</v>
      </c>
      <c r="D214" s="130"/>
      <c r="E214" s="130"/>
      <c r="F214" s="130"/>
      <c r="G214" s="131"/>
      <c r="H214" s="23" t="s">
        <v>11</v>
      </c>
      <c r="I214" s="82">
        <v>0</v>
      </c>
      <c r="J214" s="82">
        <v>0</v>
      </c>
      <c r="K214" s="82">
        <v>0</v>
      </c>
      <c r="L214" s="82">
        <v>0</v>
      </c>
      <c r="M214" s="82">
        <f t="shared" ref="M214:O214" si="168">M215+M216</f>
        <v>0</v>
      </c>
      <c r="N214" s="82">
        <v>0</v>
      </c>
      <c r="O214" s="82">
        <f t="shared" si="168"/>
        <v>0</v>
      </c>
      <c r="P214" s="82">
        <v>0</v>
      </c>
      <c r="Q214" s="82">
        <f t="shared" ref="Q214" si="169">Q215+Q216</f>
        <v>0</v>
      </c>
      <c r="R214" s="82">
        <f t="shared" ref="R214" si="170">R215+R216</f>
        <v>0</v>
      </c>
      <c r="S214" s="82">
        <f t="shared" ref="S214" si="171">S215+S216</f>
        <v>0</v>
      </c>
      <c r="T214" s="82">
        <f t="shared" si="139"/>
        <v>0</v>
      </c>
      <c r="U214" s="82">
        <f t="shared" si="140"/>
        <v>0</v>
      </c>
    </row>
    <row r="215" spans="1:21" s="22" customFormat="1" ht="8.1" customHeight="1" x14ac:dyDescent="0.25">
      <c r="A215" s="107" t="s">
        <v>293</v>
      </c>
      <c r="B215" s="108"/>
      <c r="C215" s="132" t="s">
        <v>294</v>
      </c>
      <c r="D215" s="133"/>
      <c r="E215" s="133"/>
      <c r="F215" s="133"/>
      <c r="G215" s="134"/>
      <c r="H215" s="23" t="s">
        <v>11</v>
      </c>
      <c r="I215" s="82">
        <v>0</v>
      </c>
      <c r="J215" s="82">
        <v>0</v>
      </c>
      <c r="K215" s="82">
        <v>0</v>
      </c>
      <c r="L215" s="82">
        <v>0</v>
      </c>
      <c r="M215" s="82">
        <v>0</v>
      </c>
      <c r="N215" s="82">
        <v>0</v>
      </c>
      <c r="O215" s="82">
        <v>0</v>
      </c>
      <c r="P215" s="82">
        <v>0</v>
      </c>
      <c r="Q215" s="82">
        <v>0</v>
      </c>
      <c r="R215" s="82">
        <v>0</v>
      </c>
      <c r="S215" s="82">
        <v>0</v>
      </c>
      <c r="T215" s="82">
        <f t="shared" si="139"/>
        <v>0</v>
      </c>
      <c r="U215" s="82">
        <f t="shared" si="140"/>
        <v>0</v>
      </c>
    </row>
    <row r="216" spans="1:21" s="22" customFormat="1" ht="8.1" customHeight="1" x14ac:dyDescent="0.25">
      <c r="A216" s="107" t="s">
        <v>295</v>
      </c>
      <c r="B216" s="108"/>
      <c r="C216" s="132" t="s">
        <v>296</v>
      </c>
      <c r="D216" s="133"/>
      <c r="E216" s="133"/>
      <c r="F216" s="133"/>
      <c r="G216" s="134"/>
      <c r="H216" s="23" t="s">
        <v>11</v>
      </c>
      <c r="I216" s="82">
        <v>0</v>
      </c>
      <c r="J216" s="82">
        <v>0</v>
      </c>
      <c r="K216" s="82">
        <v>0</v>
      </c>
      <c r="L216" s="82">
        <v>0</v>
      </c>
      <c r="M216" s="82">
        <v>0</v>
      </c>
      <c r="N216" s="82">
        <v>0</v>
      </c>
      <c r="O216" s="82">
        <v>0</v>
      </c>
      <c r="P216" s="82">
        <v>0</v>
      </c>
      <c r="Q216" s="82">
        <v>0</v>
      </c>
      <c r="R216" s="82">
        <v>0</v>
      </c>
      <c r="S216" s="82">
        <v>0</v>
      </c>
      <c r="T216" s="82">
        <f t="shared" si="139"/>
        <v>0</v>
      </c>
      <c r="U216" s="82">
        <f t="shared" si="140"/>
        <v>0</v>
      </c>
    </row>
    <row r="217" spans="1:21" s="22" customFormat="1" ht="8.1" customHeight="1" x14ac:dyDescent="0.25">
      <c r="A217" s="107" t="s">
        <v>297</v>
      </c>
      <c r="B217" s="108"/>
      <c r="C217" s="109" t="s">
        <v>298</v>
      </c>
      <c r="D217" s="110"/>
      <c r="E217" s="110"/>
      <c r="F217" s="110"/>
      <c r="G217" s="111"/>
      <c r="H217" s="23" t="s">
        <v>11</v>
      </c>
      <c r="I217" s="82">
        <v>0</v>
      </c>
      <c r="J217" s="82">
        <v>0</v>
      </c>
      <c r="K217" s="82">
        <v>0</v>
      </c>
      <c r="L217" s="82">
        <v>0</v>
      </c>
      <c r="M217" s="82">
        <v>0</v>
      </c>
      <c r="N217" s="82">
        <v>0</v>
      </c>
      <c r="O217" s="82">
        <v>0</v>
      </c>
      <c r="P217" s="82">
        <v>0</v>
      </c>
      <c r="Q217" s="82">
        <v>0</v>
      </c>
      <c r="R217" s="82">
        <v>0</v>
      </c>
      <c r="S217" s="82">
        <v>0</v>
      </c>
      <c r="T217" s="82">
        <f t="shared" si="139"/>
        <v>0</v>
      </c>
      <c r="U217" s="82">
        <f t="shared" si="140"/>
        <v>0</v>
      </c>
    </row>
    <row r="218" spans="1:21" s="22" customFormat="1" x14ac:dyDescent="0.25">
      <c r="A218" s="124" t="s">
        <v>299</v>
      </c>
      <c r="B218" s="125"/>
      <c r="C218" s="126" t="s">
        <v>300</v>
      </c>
      <c r="D218" s="127"/>
      <c r="E218" s="127"/>
      <c r="F218" s="127"/>
      <c r="G218" s="128"/>
      <c r="H218" s="64" t="s">
        <v>11</v>
      </c>
      <c r="I218" s="83">
        <v>14.28</v>
      </c>
      <c r="J218" s="83">
        <v>11.79</v>
      </c>
      <c r="K218" s="83">
        <v>12.22</v>
      </c>
      <c r="L218" s="83">
        <v>28.4</v>
      </c>
      <c r="M218" s="83">
        <f>M219+M226+M227+M228</f>
        <v>28.17</v>
      </c>
      <c r="N218" s="83">
        <v>29.53</v>
      </c>
      <c r="O218" s="83">
        <f t="shared" ref="O218" si="172">O219+O226+O227+O228</f>
        <v>29.33</v>
      </c>
      <c r="P218" s="83">
        <v>30.7</v>
      </c>
      <c r="Q218" s="83">
        <f t="shared" ref="Q218" si="173">Q219+Q226+Q227+Q228</f>
        <v>30.5</v>
      </c>
      <c r="R218" s="83">
        <f t="shared" ref="R218" si="174">R219+R226+R227+R228</f>
        <v>30.5</v>
      </c>
      <c r="S218" s="83">
        <f t="shared" ref="S218" si="175">S219+S226+S227+S228</f>
        <v>0</v>
      </c>
      <c r="T218" s="83">
        <f t="shared" si="139"/>
        <v>119.13</v>
      </c>
      <c r="U218" s="83">
        <f t="shared" si="140"/>
        <v>118.5</v>
      </c>
    </row>
    <row r="219" spans="1:21" s="22" customFormat="1" ht="8.1" customHeight="1" x14ac:dyDescent="0.25">
      <c r="A219" s="107" t="s">
        <v>301</v>
      </c>
      <c r="B219" s="108"/>
      <c r="C219" s="109" t="s">
        <v>302</v>
      </c>
      <c r="D219" s="110"/>
      <c r="E219" s="110"/>
      <c r="F219" s="110"/>
      <c r="G219" s="111"/>
      <c r="H219" s="23" t="s">
        <v>11</v>
      </c>
      <c r="I219" s="82">
        <v>14.28</v>
      </c>
      <c r="J219" s="82">
        <f>SUM(J220:J225)</f>
        <v>7.7399999999999993</v>
      </c>
      <c r="K219" s="82">
        <f>SUM(K220:K225)</f>
        <v>7.9700000000000006</v>
      </c>
      <c r="L219" s="82">
        <v>28.4</v>
      </c>
      <c r="M219" s="82">
        <f t="shared" ref="M219" si="176">SUM(M220:M225)</f>
        <v>28.17</v>
      </c>
      <c r="N219" s="82">
        <v>29.53</v>
      </c>
      <c r="O219" s="82">
        <f>SUM(O220:O225)</f>
        <v>18.599999999999998</v>
      </c>
      <c r="P219" s="82">
        <v>30.7</v>
      </c>
      <c r="Q219" s="82">
        <f t="shared" ref="Q219" si="177">SUM(Q220:Q225)</f>
        <v>30.5</v>
      </c>
      <c r="R219" s="82">
        <f t="shared" ref="R219" si="178">SUM(R220:R225)</f>
        <v>30.5</v>
      </c>
      <c r="S219" s="82">
        <f>SUM(S220:S225)</f>
        <v>0</v>
      </c>
      <c r="T219" s="82">
        <f t="shared" si="139"/>
        <v>119.13</v>
      </c>
      <c r="U219" s="82">
        <f t="shared" si="140"/>
        <v>107.77</v>
      </c>
    </row>
    <row r="220" spans="1:21" s="22" customFormat="1" ht="10.5" customHeight="1" x14ac:dyDescent="0.25">
      <c r="A220" s="107" t="s">
        <v>303</v>
      </c>
      <c r="B220" s="108"/>
      <c r="C220" s="129" t="s">
        <v>304</v>
      </c>
      <c r="D220" s="130"/>
      <c r="E220" s="130"/>
      <c r="F220" s="130"/>
      <c r="G220" s="131"/>
      <c r="H220" s="23" t="s">
        <v>11</v>
      </c>
      <c r="I220" s="82">
        <v>0</v>
      </c>
      <c r="J220" s="82">
        <v>0</v>
      </c>
      <c r="K220" s="82">
        <v>0</v>
      </c>
      <c r="L220" s="82">
        <v>0</v>
      </c>
      <c r="M220" s="82">
        <v>0</v>
      </c>
      <c r="N220" s="82">
        <v>0</v>
      </c>
      <c r="O220" s="82">
        <v>0</v>
      </c>
      <c r="P220" s="82">
        <v>0</v>
      </c>
      <c r="Q220" s="82">
        <v>0</v>
      </c>
      <c r="R220" s="82">
        <v>0</v>
      </c>
      <c r="S220" s="82">
        <v>0</v>
      </c>
      <c r="T220" s="82">
        <f t="shared" si="139"/>
        <v>0</v>
      </c>
      <c r="U220" s="82">
        <f t="shared" si="140"/>
        <v>0</v>
      </c>
    </row>
    <row r="221" spans="1:21" s="22" customFormat="1" ht="8.1" customHeight="1" x14ac:dyDescent="0.25">
      <c r="A221" s="107" t="s">
        <v>305</v>
      </c>
      <c r="B221" s="108"/>
      <c r="C221" s="129" t="s">
        <v>306</v>
      </c>
      <c r="D221" s="130"/>
      <c r="E221" s="130"/>
      <c r="F221" s="130"/>
      <c r="G221" s="131"/>
      <c r="H221" s="23" t="s">
        <v>11</v>
      </c>
      <c r="I221" s="82">
        <v>14.28</v>
      </c>
      <c r="J221" s="82">
        <f>11.79-J226</f>
        <v>7.7399999999999993</v>
      </c>
      <c r="K221" s="82">
        <f>12.22-K226</f>
        <v>7.9700000000000006</v>
      </c>
      <c r="L221" s="82">
        <f>K383</f>
        <v>11.68937846</v>
      </c>
      <c r="M221" s="82">
        <f t="shared" ref="M221:R221" si="179">L383</f>
        <v>28.17</v>
      </c>
      <c r="N221" s="82">
        <f t="shared" si="179"/>
        <v>28.17</v>
      </c>
      <c r="O221" s="82">
        <f>N383-O226</f>
        <v>18.599999999999998</v>
      </c>
      <c r="P221" s="82">
        <f t="shared" si="179"/>
        <v>33.590000000000003</v>
      </c>
      <c r="Q221" s="82">
        <f t="shared" si="179"/>
        <v>30.5</v>
      </c>
      <c r="R221" s="82">
        <f t="shared" si="179"/>
        <v>30.5</v>
      </c>
      <c r="S221" s="82">
        <v>0</v>
      </c>
      <c r="T221" s="82">
        <f>L221+N221+P221+R221</f>
        <v>103.94937846000001</v>
      </c>
      <c r="U221" s="82">
        <f t="shared" si="140"/>
        <v>107.77</v>
      </c>
    </row>
    <row r="222" spans="1:21" s="22" customFormat="1" ht="14.25" customHeight="1" x14ac:dyDescent="0.25">
      <c r="A222" s="107" t="s">
        <v>307</v>
      </c>
      <c r="B222" s="108"/>
      <c r="C222" s="129" t="s">
        <v>308</v>
      </c>
      <c r="D222" s="130"/>
      <c r="E222" s="130"/>
      <c r="F222" s="130"/>
      <c r="G222" s="131"/>
      <c r="H222" s="23" t="s">
        <v>11</v>
      </c>
      <c r="I222" s="82">
        <v>0</v>
      </c>
      <c r="J222" s="82">
        <v>0</v>
      </c>
      <c r="K222" s="82">
        <v>0</v>
      </c>
      <c r="L222" s="82">
        <v>0</v>
      </c>
      <c r="M222" s="82">
        <v>0</v>
      </c>
      <c r="N222" s="82">
        <v>0</v>
      </c>
      <c r="O222" s="82">
        <v>0</v>
      </c>
      <c r="P222" s="82">
        <v>0</v>
      </c>
      <c r="Q222" s="82">
        <v>0</v>
      </c>
      <c r="R222" s="82">
        <v>0</v>
      </c>
      <c r="S222" s="82">
        <v>0</v>
      </c>
      <c r="T222" s="82">
        <f t="shared" si="139"/>
        <v>0</v>
      </c>
      <c r="U222" s="82">
        <f t="shared" si="140"/>
        <v>0</v>
      </c>
    </row>
    <row r="223" spans="1:21" s="22" customFormat="1" ht="15.75" customHeight="1" x14ac:dyDescent="0.25">
      <c r="A223" s="107" t="s">
        <v>309</v>
      </c>
      <c r="B223" s="108"/>
      <c r="C223" s="129" t="s">
        <v>310</v>
      </c>
      <c r="D223" s="130"/>
      <c r="E223" s="130"/>
      <c r="F223" s="130"/>
      <c r="G223" s="131"/>
      <c r="H223" s="23" t="s">
        <v>11</v>
      </c>
      <c r="I223" s="82">
        <v>0</v>
      </c>
      <c r="J223" s="82">
        <v>0</v>
      </c>
      <c r="K223" s="82">
        <v>0</v>
      </c>
      <c r="L223" s="82">
        <v>0</v>
      </c>
      <c r="M223" s="82">
        <v>0</v>
      </c>
      <c r="N223" s="82">
        <v>0</v>
      </c>
      <c r="O223" s="82">
        <v>0</v>
      </c>
      <c r="P223" s="82">
        <v>0</v>
      </c>
      <c r="Q223" s="82">
        <v>0</v>
      </c>
      <c r="R223" s="82">
        <v>0</v>
      </c>
      <c r="S223" s="82">
        <v>0</v>
      </c>
      <c r="T223" s="82">
        <f t="shared" si="139"/>
        <v>0</v>
      </c>
      <c r="U223" s="82">
        <f t="shared" si="140"/>
        <v>0</v>
      </c>
    </row>
    <row r="224" spans="1:21" s="22" customFormat="1" ht="18.75" customHeight="1" x14ac:dyDescent="0.25">
      <c r="A224" s="107" t="s">
        <v>311</v>
      </c>
      <c r="B224" s="108"/>
      <c r="C224" s="129" t="s">
        <v>312</v>
      </c>
      <c r="D224" s="130"/>
      <c r="E224" s="130"/>
      <c r="F224" s="130"/>
      <c r="G224" s="131"/>
      <c r="H224" s="23" t="s">
        <v>11</v>
      </c>
      <c r="I224" s="82">
        <v>0</v>
      </c>
      <c r="J224" s="82">
        <v>0</v>
      </c>
      <c r="K224" s="82">
        <v>0</v>
      </c>
      <c r="L224" s="82">
        <v>0</v>
      </c>
      <c r="M224" s="82">
        <v>0</v>
      </c>
      <c r="N224" s="82">
        <v>0</v>
      </c>
      <c r="O224" s="82">
        <v>0</v>
      </c>
      <c r="P224" s="82">
        <v>0</v>
      </c>
      <c r="Q224" s="82">
        <v>0</v>
      </c>
      <c r="R224" s="82">
        <v>0</v>
      </c>
      <c r="S224" s="82">
        <v>0</v>
      </c>
      <c r="T224" s="82">
        <f t="shared" si="139"/>
        <v>0</v>
      </c>
      <c r="U224" s="82">
        <f t="shared" si="140"/>
        <v>0</v>
      </c>
    </row>
    <row r="225" spans="1:21" s="22" customFormat="1" ht="18" customHeight="1" x14ac:dyDescent="0.25">
      <c r="A225" s="107" t="s">
        <v>313</v>
      </c>
      <c r="B225" s="108"/>
      <c r="C225" s="129" t="s">
        <v>314</v>
      </c>
      <c r="D225" s="130"/>
      <c r="E225" s="130"/>
      <c r="F225" s="130"/>
      <c r="G225" s="131"/>
      <c r="H225" s="23" t="s">
        <v>11</v>
      </c>
      <c r="I225" s="82">
        <v>0</v>
      </c>
      <c r="J225" s="82">
        <v>0</v>
      </c>
      <c r="K225" s="82">
        <v>0</v>
      </c>
      <c r="L225" s="82">
        <v>0</v>
      </c>
      <c r="M225" s="82">
        <v>0</v>
      </c>
      <c r="N225" s="82">
        <v>0</v>
      </c>
      <c r="O225" s="82">
        <v>0</v>
      </c>
      <c r="P225" s="82">
        <v>0</v>
      </c>
      <c r="Q225" s="82">
        <v>0</v>
      </c>
      <c r="R225" s="82">
        <v>0</v>
      </c>
      <c r="S225" s="82">
        <v>0</v>
      </c>
      <c r="T225" s="82">
        <f t="shared" si="139"/>
        <v>0</v>
      </c>
      <c r="U225" s="82">
        <f t="shared" si="140"/>
        <v>0</v>
      </c>
    </row>
    <row r="226" spans="1:21" s="22" customFormat="1" ht="8.1" customHeight="1" x14ac:dyDescent="0.25">
      <c r="A226" s="107" t="s">
        <v>315</v>
      </c>
      <c r="B226" s="108"/>
      <c r="C226" s="109" t="s">
        <v>316</v>
      </c>
      <c r="D226" s="110"/>
      <c r="E226" s="110"/>
      <c r="F226" s="110"/>
      <c r="G226" s="111"/>
      <c r="H226" s="23" t="s">
        <v>11</v>
      </c>
      <c r="I226" s="82">
        <v>0</v>
      </c>
      <c r="J226" s="82">
        <v>4.05</v>
      </c>
      <c r="K226" s="82">
        <v>4.25</v>
      </c>
      <c r="L226" s="82">
        <v>0</v>
      </c>
      <c r="M226" s="82">
        <v>0</v>
      </c>
      <c r="N226" s="82">
        <v>10.86</v>
      </c>
      <c r="O226" s="82">
        <v>10.73</v>
      </c>
      <c r="P226" s="82">
        <v>0</v>
      </c>
      <c r="Q226" s="82">
        <v>0</v>
      </c>
      <c r="R226" s="82">
        <v>0</v>
      </c>
      <c r="S226" s="82">
        <v>0</v>
      </c>
      <c r="T226" s="82">
        <f t="shared" si="139"/>
        <v>10.86</v>
      </c>
      <c r="U226" s="82">
        <f t="shared" si="140"/>
        <v>10.73</v>
      </c>
    </row>
    <row r="227" spans="1:21" s="22" customFormat="1" ht="16.5" customHeight="1" x14ac:dyDescent="0.25">
      <c r="A227" s="107" t="s">
        <v>317</v>
      </c>
      <c r="B227" s="108"/>
      <c r="C227" s="109" t="s">
        <v>318</v>
      </c>
      <c r="D227" s="110"/>
      <c r="E227" s="110"/>
      <c r="F227" s="110"/>
      <c r="G227" s="111"/>
      <c r="H227" s="23" t="s">
        <v>11</v>
      </c>
      <c r="I227" s="82">
        <v>0</v>
      </c>
      <c r="J227" s="82">
        <v>0</v>
      </c>
      <c r="K227" s="82">
        <v>0</v>
      </c>
      <c r="L227" s="82">
        <v>0</v>
      </c>
      <c r="M227" s="82">
        <v>0</v>
      </c>
      <c r="N227" s="82">
        <v>0</v>
      </c>
      <c r="O227" s="82">
        <v>0</v>
      </c>
      <c r="P227" s="82">
        <v>0</v>
      </c>
      <c r="Q227" s="82">
        <v>0</v>
      </c>
      <c r="R227" s="82">
        <v>0</v>
      </c>
      <c r="S227" s="82">
        <v>0</v>
      </c>
      <c r="T227" s="82">
        <f t="shared" si="139"/>
        <v>0</v>
      </c>
      <c r="U227" s="82">
        <f t="shared" si="140"/>
        <v>0</v>
      </c>
    </row>
    <row r="228" spans="1:21" s="22" customFormat="1" ht="8.1" customHeight="1" x14ac:dyDescent="0.25">
      <c r="A228" s="107" t="s">
        <v>319</v>
      </c>
      <c r="B228" s="108"/>
      <c r="C228" s="109" t="s">
        <v>101</v>
      </c>
      <c r="D228" s="110"/>
      <c r="E228" s="110"/>
      <c r="F228" s="110"/>
      <c r="G228" s="111"/>
      <c r="H228" s="23" t="s">
        <v>215</v>
      </c>
      <c r="I228" s="82">
        <v>0</v>
      </c>
      <c r="J228" s="82">
        <v>0</v>
      </c>
      <c r="K228" s="82">
        <v>0</v>
      </c>
      <c r="L228" s="82">
        <v>0</v>
      </c>
      <c r="M228" s="82">
        <v>0</v>
      </c>
      <c r="N228" s="82">
        <v>0</v>
      </c>
      <c r="O228" s="82">
        <v>0</v>
      </c>
      <c r="P228" s="82">
        <v>0</v>
      </c>
      <c r="Q228" s="82">
        <v>0</v>
      </c>
      <c r="R228" s="82">
        <v>0</v>
      </c>
      <c r="S228" s="82">
        <v>0</v>
      </c>
      <c r="T228" s="82">
        <f t="shared" si="139"/>
        <v>0</v>
      </c>
      <c r="U228" s="82">
        <f t="shared" si="140"/>
        <v>0</v>
      </c>
    </row>
    <row r="229" spans="1:21" s="22" customFormat="1" ht="16.5" customHeight="1" x14ac:dyDescent="0.25">
      <c r="A229" s="107" t="s">
        <v>320</v>
      </c>
      <c r="B229" s="108"/>
      <c r="C229" s="129" t="s">
        <v>321</v>
      </c>
      <c r="D229" s="130"/>
      <c r="E229" s="130"/>
      <c r="F229" s="130"/>
      <c r="G229" s="131"/>
      <c r="H229" s="23" t="s">
        <v>11</v>
      </c>
      <c r="I229" s="82">
        <v>0</v>
      </c>
      <c r="J229" s="82">
        <v>0</v>
      </c>
      <c r="K229" s="82">
        <v>0</v>
      </c>
      <c r="L229" s="82">
        <v>0</v>
      </c>
      <c r="M229" s="82">
        <v>0</v>
      </c>
      <c r="N229" s="82">
        <v>0</v>
      </c>
      <c r="O229" s="82">
        <v>0</v>
      </c>
      <c r="P229" s="82">
        <v>0</v>
      </c>
      <c r="Q229" s="82">
        <v>0</v>
      </c>
      <c r="R229" s="82">
        <v>0</v>
      </c>
      <c r="S229" s="82">
        <v>0</v>
      </c>
      <c r="T229" s="82">
        <f t="shared" si="139"/>
        <v>0</v>
      </c>
      <c r="U229" s="82">
        <f t="shared" si="140"/>
        <v>0</v>
      </c>
    </row>
    <row r="230" spans="1:21" s="22" customFormat="1" x14ac:dyDescent="0.25">
      <c r="A230" s="124" t="s">
        <v>322</v>
      </c>
      <c r="B230" s="125"/>
      <c r="C230" s="126" t="s">
        <v>323</v>
      </c>
      <c r="D230" s="127"/>
      <c r="E230" s="127"/>
      <c r="F230" s="127"/>
      <c r="G230" s="128"/>
      <c r="H230" s="64" t="s">
        <v>11</v>
      </c>
      <c r="I230" s="83">
        <v>0</v>
      </c>
      <c r="J230" s="83">
        <v>0</v>
      </c>
      <c r="K230" s="83">
        <v>0</v>
      </c>
      <c r="L230" s="83">
        <v>0</v>
      </c>
      <c r="M230" s="83">
        <f t="shared" ref="M230:O230" si="180">M232+M236+M237+M240+M241+M242</f>
        <v>0</v>
      </c>
      <c r="N230" s="83">
        <v>0</v>
      </c>
      <c r="O230" s="83">
        <f t="shared" si="180"/>
        <v>0</v>
      </c>
      <c r="P230" s="83">
        <v>0</v>
      </c>
      <c r="Q230" s="83">
        <f t="shared" ref="Q230" si="181">Q232+Q236+Q237+Q240+Q241+Q242</f>
        <v>0</v>
      </c>
      <c r="R230" s="83">
        <f t="shared" ref="R230" si="182">R232+R236+R237+R240+R241+R242</f>
        <v>0</v>
      </c>
      <c r="S230" s="83">
        <f t="shared" ref="S230" si="183">S232+S236+S237+S240+S241+S242</f>
        <v>0</v>
      </c>
      <c r="T230" s="83">
        <f t="shared" si="139"/>
        <v>0</v>
      </c>
      <c r="U230" s="83">
        <f t="shared" si="140"/>
        <v>0</v>
      </c>
    </row>
    <row r="231" spans="1:21" s="22" customFormat="1" ht="8.1" customHeight="1" x14ac:dyDescent="0.25">
      <c r="A231" s="107" t="s">
        <v>324</v>
      </c>
      <c r="B231" s="108"/>
      <c r="C231" s="109" t="s">
        <v>325</v>
      </c>
      <c r="D231" s="110"/>
      <c r="E231" s="110"/>
      <c r="F231" s="110"/>
      <c r="G231" s="111"/>
      <c r="H231" s="23" t="s">
        <v>11</v>
      </c>
      <c r="I231" s="82">
        <v>0</v>
      </c>
      <c r="J231" s="82">
        <v>0</v>
      </c>
      <c r="K231" s="82">
        <v>0</v>
      </c>
      <c r="L231" s="82">
        <v>0</v>
      </c>
      <c r="M231" s="82">
        <v>0</v>
      </c>
      <c r="N231" s="82">
        <v>0</v>
      </c>
      <c r="O231" s="82">
        <v>0</v>
      </c>
      <c r="P231" s="82">
        <v>0</v>
      </c>
      <c r="Q231" s="82">
        <v>0</v>
      </c>
      <c r="R231" s="82">
        <v>0</v>
      </c>
      <c r="S231" s="82">
        <v>0</v>
      </c>
      <c r="T231" s="82">
        <f t="shared" si="139"/>
        <v>0</v>
      </c>
      <c r="U231" s="82">
        <f t="shared" si="140"/>
        <v>0</v>
      </c>
    </row>
    <row r="232" spans="1:21" s="22" customFormat="1" ht="8.1" customHeight="1" x14ac:dyDescent="0.25">
      <c r="A232" s="107" t="s">
        <v>326</v>
      </c>
      <c r="B232" s="108"/>
      <c r="C232" s="109" t="s">
        <v>327</v>
      </c>
      <c r="D232" s="110"/>
      <c r="E232" s="110"/>
      <c r="F232" s="110"/>
      <c r="G232" s="111"/>
      <c r="H232" s="23" t="s">
        <v>11</v>
      </c>
      <c r="I232" s="82">
        <v>0</v>
      </c>
      <c r="J232" s="82">
        <v>0</v>
      </c>
      <c r="K232" s="82">
        <v>0</v>
      </c>
      <c r="L232" s="82">
        <v>0</v>
      </c>
      <c r="M232" s="82">
        <f t="shared" ref="M232:S232" si="184">SUM(M233:M235)</f>
        <v>0</v>
      </c>
      <c r="N232" s="82">
        <v>0</v>
      </c>
      <c r="O232" s="82">
        <f t="shared" si="184"/>
        <v>0</v>
      </c>
      <c r="P232" s="82">
        <v>0</v>
      </c>
      <c r="Q232" s="82">
        <f t="shared" ref="Q232" si="185">SUM(Q233:Q235)</f>
        <v>0</v>
      </c>
      <c r="R232" s="82">
        <f t="shared" si="184"/>
        <v>0</v>
      </c>
      <c r="S232" s="82">
        <f t="shared" si="184"/>
        <v>0</v>
      </c>
      <c r="T232" s="82">
        <f t="shared" si="139"/>
        <v>0</v>
      </c>
      <c r="U232" s="82">
        <f t="shared" si="140"/>
        <v>0</v>
      </c>
    </row>
    <row r="233" spans="1:21" s="22" customFormat="1" ht="8.1" customHeight="1" x14ac:dyDescent="0.25">
      <c r="A233" s="107" t="s">
        <v>328</v>
      </c>
      <c r="B233" s="108"/>
      <c r="C233" s="129" t="s">
        <v>329</v>
      </c>
      <c r="D233" s="130"/>
      <c r="E233" s="130"/>
      <c r="F233" s="130"/>
      <c r="G233" s="131"/>
      <c r="H233" s="23" t="s">
        <v>11</v>
      </c>
      <c r="I233" s="82">
        <v>0</v>
      </c>
      <c r="J233" s="82">
        <v>0</v>
      </c>
      <c r="K233" s="82">
        <v>0</v>
      </c>
      <c r="L233" s="82">
        <v>0</v>
      </c>
      <c r="M233" s="82">
        <v>0</v>
      </c>
      <c r="N233" s="82">
        <v>0</v>
      </c>
      <c r="O233" s="82">
        <v>0</v>
      </c>
      <c r="P233" s="82">
        <v>0</v>
      </c>
      <c r="Q233" s="82">
        <v>0</v>
      </c>
      <c r="R233" s="82">
        <v>0</v>
      </c>
      <c r="S233" s="82">
        <v>0</v>
      </c>
      <c r="T233" s="82">
        <f t="shared" si="139"/>
        <v>0</v>
      </c>
      <c r="U233" s="82">
        <f t="shared" si="140"/>
        <v>0</v>
      </c>
    </row>
    <row r="234" spans="1:21" s="22" customFormat="1" ht="8.1" customHeight="1" x14ac:dyDescent="0.25">
      <c r="A234" s="107" t="s">
        <v>330</v>
      </c>
      <c r="B234" s="108"/>
      <c r="C234" s="129" t="s">
        <v>331</v>
      </c>
      <c r="D234" s="130"/>
      <c r="E234" s="130"/>
      <c r="F234" s="130"/>
      <c r="G234" s="131"/>
      <c r="H234" s="23" t="s">
        <v>11</v>
      </c>
      <c r="I234" s="82">
        <v>0</v>
      </c>
      <c r="J234" s="82">
        <v>0</v>
      </c>
      <c r="K234" s="82">
        <v>0</v>
      </c>
      <c r="L234" s="82">
        <v>0</v>
      </c>
      <c r="M234" s="82">
        <v>0</v>
      </c>
      <c r="N234" s="82">
        <v>0</v>
      </c>
      <c r="O234" s="82">
        <v>0</v>
      </c>
      <c r="P234" s="82">
        <v>0</v>
      </c>
      <c r="Q234" s="82">
        <v>0</v>
      </c>
      <c r="R234" s="82">
        <v>0</v>
      </c>
      <c r="S234" s="82">
        <v>0</v>
      </c>
      <c r="T234" s="82">
        <f t="shared" si="139"/>
        <v>0</v>
      </c>
      <c r="U234" s="82">
        <f t="shared" si="140"/>
        <v>0</v>
      </c>
    </row>
    <row r="235" spans="1:21" s="22" customFormat="1" ht="8.1" customHeight="1" x14ac:dyDescent="0.25">
      <c r="A235" s="107" t="s">
        <v>332</v>
      </c>
      <c r="B235" s="108"/>
      <c r="C235" s="129" t="s">
        <v>333</v>
      </c>
      <c r="D235" s="130"/>
      <c r="E235" s="130"/>
      <c r="F235" s="130"/>
      <c r="G235" s="131"/>
      <c r="H235" s="23" t="s">
        <v>11</v>
      </c>
      <c r="I235" s="82">
        <v>0</v>
      </c>
      <c r="J235" s="82">
        <v>0</v>
      </c>
      <c r="K235" s="82">
        <v>0</v>
      </c>
      <c r="L235" s="82">
        <v>0</v>
      </c>
      <c r="M235" s="82">
        <v>0</v>
      </c>
      <c r="N235" s="82">
        <v>0</v>
      </c>
      <c r="O235" s="82">
        <v>0</v>
      </c>
      <c r="P235" s="82">
        <v>0</v>
      </c>
      <c r="Q235" s="82">
        <v>0</v>
      </c>
      <c r="R235" s="82">
        <v>0</v>
      </c>
      <c r="S235" s="82">
        <v>0</v>
      </c>
      <c r="T235" s="82">
        <f t="shared" si="139"/>
        <v>0</v>
      </c>
      <c r="U235" s="82">
        <f t="shared" si="140"/>
        <v>0</v>
      </c>
    </row>
    <row r="236" spans="1:21" s="22" customFormat="1" ht="8.1" customHeight="1" x14ac:dyDescent="0.25">
      <c r="A236" s="107" t="s">
        <v>334</v>
      </c>
      <c r="B236" s="108"/>
      <c r="C236" s="109" t="s">
        <v>335</v>
      </c>
      <c r="D236" s="110"/>
      <c r="E236" s="110"/>
      <c r="F236" s="110"/>
      <c r="G236" s="111"/>
      <c r="H236" s="23" t="s">
        <v>11</v>
      </c>
      <c r="I236" s="82">
        <v>0</v>
      </c>
      <c r="J236" s="82">
        <v>0</v>
      </c>
      <c r="K236" s="82">
        <v>0</v>
      </c>
      <c r="L236" s="82">
        <v>0</v>
      </c>
      <c r="M236" s="82">
        <v>0</v>
      </c>
      <c r="N236" s="82">
        <v>0</v>
      </c>
      <c r="O236" s="82">
        <v>0</v>
      </c>
      <c r="P236" s="82">
        <v>0</v>
      </c>
      <c r="Q236" s="82">
        <v>0</v>
      </c>
      <c r="R236" s="82">
        <v>0</v>
      </c>
      <c r="S236" s="82">
        <v>0</v>
      </c>
      <c r="T236" s="82">
        <f t="shared" si="139"/>
        <v>0</v>
      </c>
      <c r="U236" s="82">
        <f t="shared" si="140"/>
        <v>0</v>
      </c>
    </row>
    <row r="237" spans="1:21" s="22" customFormat="1" ht="8.1" customHeight="1" x14ac:dyDescent="0.25">
      <c r="A237" s="107" t="s">
        <v>336</v>
      </c>
      <c r="B237" s="108"/>
      <c r="C237" s="109" t="s">
        <v>337</v>
      </c>
      <c r="D237" s="110"/>
      <c r="E237" s="110"/>
      <c r="F237" s="110"/>
      <c r="G237" s="111"/>
      <c r="H237" s="23" t="s">
        <v>11</v>
      </c>
      <c r="I237" s="82">
        <v>0</v>
      </c>
      <c r="J237" s="82">
        <v>0</v>
      </c>
      <c r="K237" s="82">
        <v>0</v>
      </c>
      <c r="L237" s="82">
        <v>0</v>
      </c>
      <c r="M237" s="82">
        <v>0</v>
      </c>
      <c r="N237" s="82">
        <v>0</v>
      </c>
      <c r="O237" s="82">
        <v>0</v>
      </c>
      <c r="P237" s="82">
        <v>0</v>
      </c>
      <c r="Q237" s="82">
        <v>0</v>
      </c>
      <c r="R237" s="82">
        <v>0</v>
      </c>
      <c r="S237" s="82">
        <v>0</v>
      </c>
      <c r="T237" s="82">
        <f t="shared" si="139"/>
        <v>0</v>
      </c>
      <c r="U237" s="82">
        <f t="shared" si="140"/>
        <v>0</v>
      </c>
    </row>
    <row r="238" spans="1:21" s="22" customFormat="1" ht="8.1" customHeight="1" x14ac:dyDescent="0.25">
      <c r="A238" s="107" t="s">
        <v>338</v>
      </c>
      <c r="B238" s="108"/>
      <c r="C238" s="129" t="s">
        <v>339</v>
      </c>
      <c r="D238" s="130"/>
      <c r="E238" s="130"/>
      <c r="F238" s="130"/>
      <c r="G238" s="131"/>
      <c r="H238" s="23" t="s">
        <v>11</v>
      </c>
      <c r="I238" s="82">
        <v>0</v>
      </c>
      <c r="J238" s="82">
        <v>0</v>
      </c>
      <c r="K238" s="82">
        <v>0</v>
      </c>
      <c r="L238" s="82">
        <v>0</v>
      </c>
      <c r="M238" s="82">
        <v>0</v>
      </c>
      <c r="N238" s="82">
        <v>0</v>
      </c>
      <c r="O238" s="82">
        <v>0</v>
      </c>
      <c r="P238" s="82">
        <v>0</v>
      </c>
      <c r="Q238" s="82">
        <v>0</v>
      </c>
      <c r="R238" s="82">
        <v>0</v>
      </c>
      <c r="S238" s="82">
        <v>0</v>
      </c>
      <c r="T238" s="82">
        <f t="shared" si="139"/>
        <v>0</v>
      </c>
      <c r="U238" s="82">
        <f t="shared" si="140"/>
        <v>0</v>
      </c>
    </row>
    <row r="239" spans="1:21" s="22" customFormat="1" ht="8.1" customHeight="1" x14ac:dyDescent="0.25">
      <c r="A239" s="107" t="s">
        <v>340</v>
      </c>
      <c r="B239" s="108"/>
      <c r="C239" s="129" t="s">
        <v>341</v>
      </c>
      <c r="D239" s="130"/>
      <c r="E239" s="130"/>
      <c r="F239" s="130"/>
      <c r="G239" s="131"/>
      <c r="H239" s="23" t="s">
        <v>11</v>
      </c>
      <c r="I239" s="82">
        <v>0</v>
      </c>
      <c r="J239" s="82">
        <v>0</v>
      </c>
      <c r="K239" s="82">
        <v>0</v>
      </c>
      <c r="L239" s="82">
        <v>0</v>
      </c>
      <c r="M239" s="82">
        <v>0</v>
      </c>
      <c r="N239" s="82">
        <v>0</v>
      </c>
      <c r="O239" s="82">
        <v>0</v>
      </c>
      <c r="P239" s="82">
        <v>0</v>
      </c>
      <c r="Q239" s="82">
        <v>0</v>
      </c>
      <c r="R239" s="82">
        <v>0</v>
      </c>
      <c r="S239" s="82">
        <v>0</v>
      </c>
      <c r="T239" s="82">
        <f t="shared" si="139"/>
        <v>0</v>
      </c>
      <c r="U239" s="82">
        <f t="shared" si="140"/>
        <v>0</v>
      </c>
    </row>
    <row r="240" spans="1:21" s="22" customFormat="1" ht="8.1" customHeight="1" x14ac:dyDescent="0.25">
      <c r="A240" s="107" t="s">
        <v>342</v>
      </c>
      <c r="B240" s="108"/>
      <c r="C240" s="109" t="s">
        <v>343</v>
      </c>
      <c r="D240" s="110"/>
      <c r="E240" s="110"/>
      <c r="F240" s="110"/>
      <c r="G240" s="111"/>
      <c r="H240" s="23" t="s">
        <v>11</v>
      </c>
      <c r="I240" s="82">
        <v>0</v>
      </c>
      <c r="J240" s="82">
        <v>0</v>
      </c>
      <c r="K240" s="82">
        <v>0</v>
      </c>
      <c r="L240" s="82">
        <v>0</v>
      </c>
      <c r="M240" s="82">
        <v>0</v>
      </c>
      <c r="N240" s="82">
        <v>0</v>
      </c>
      <c r="O240" s="82">
        <v>0</v>
      </c>
      <c r="P240" s="82">
        <v>0</v>
      </c>
      <c r="Q240" s="82">
        <v>0</v>
      </c>
      <c r="R240" s="82">
        <v>0</v>
      </c>
      <c r="S240" s="82">
        <v>0</v>
      </c>
      <c r="T240" s="82">
        <f t="shared" ref="T240:T258" si="186">L240+N240+P240+R240</f>
        <v>0</v>
      </c>
      <c r="U240" s="82">
        <f t="shared" ref="U240:U259" si="187">M240+O240+Q240+S240+R240</f>
        <v>0</v>
      </c>
    </row>
    <row r="241" spans="1:21" s="22" customFormat="1" ht="8.1" customHeight="1" x14ac:dyDescent="0.25">
      <c r="A241" s="107" t="s">
        <v>344</v>
      </c>
      <c r="B241" s="108"/>
      <c r="C241" s="109" t="s">
        <v>345</v>
      </c>
      <c r="D241" s="110"/>
      <c r="E241" s="110"/>
      <c r="F241" s="110"/>
      <c r="G241" s="111"/>
      <c r="H241" s="23" t="s">
        <v>11</v>
      </c>
      <c r="I241" s="82">
        <v>0</v>
      </c>
      <c r="J241" s="82">
        <v>0</v>
      </c>
      <c r="K241" s="82">
        <v>0</v>
      </c>
      <c r="L241" s="82">
        <v>0</v>
      </c>
      <c r="M241" s="82">
        <v>0</v>
      </c>
      <c r="N241" s="82">
        <v>0</v>
      </c>
      <c r="O241" s="82">
        <v>0</v>
      </c>
      <c r="P241" s="82">
        <v>0</v>
      </c>
      <c r="Q241" s="82">
        <v>0</v>
      </c>
      <c r="R241" s="82">
        <v>0</v>
      </c>
      <c r="S241" s="82">
        <v>0</v>
      </c>
      <c r="T241" s="82">
        <f t="shared" si="186"/>
        <v>0</v>
      </c>
      <c r="U241" s="82">
        <f t="shared" si="187"/>
        <v>0</v>
      </c>
    </row>
    <row r="242" spans="1:21" s="22" customFormat="1" ht="8.1" customHeight="1" x14ac:dyDescent="0.25">
      <c r="A242" s="107" t="s">
        <v>346</v>
      </c>
      <c r="B242" s="108"/>
      <c r="C242" s="109" t="s">
        <v>347</v>
      </c>
      <c r="D242" s="110"/>
      <c r="E242" s="110"/>
      <c r="F242" s="110"/>
      <c r="G242" s="111"/>
      <c r="H242" s="23" t="s">
        <v>11</v>
      </c>
      <c r="I242" s="82">
        <v>0</v>
      </c>
      <c r="J242" s="82">
        <v>0</v>
      </c>
      <c r="K242" s="82">
        <v>0</v>
      </c>
      <c r="L242" s="82">
        <v>0</v>
      </c>
      <c r="M242" s="82">
        <v>0</v>
      </c>
      <c r="N242" s="82">
        <v>0</v>
      </c>
      <c r="O242" s="82">
        <v>0</v>
      </c>
      <c r="P242" s="82">
        <v>0</v>
      </c>
      <c r="Q242" s="82">
        <v>0</v>
      </c>
      <c r="R242" s="82">
        <v>0</v>
      </c>
      <c r="S242" s="82">
        <v>0</v>
      </c>
      <c r="T242" s="82">
        <f t="shared" si="186"/>
        <v>0</v>
      </c>
      <c r="U242" s="82">
        <f t="shared" si="187"/>
        <v>0</v>
      </c>
    </row>
    <row r="243" spans="1:21" s="22" customFormat="1" ht="8.1" customHeight="1" x14ac:dyDescent="0.25">
      <c r="A243" s="124" t="s">
        <v>348</v>
      </c>
      <c r="B243" s="125"/>
      <c r="C243" s="126" t="s">
        <v>349</v>
      </c>
      <c r="D243" s="127"/>
      <c r="E243" s="127"/>
      <c r="F243" s="127"/>
      <c r="G243" s="128"/>
      <c r="H243" s="64" t="s">
        <v>11</v>
      </c>
      <c r="I243" s="83">
        <v>60.085999999999999</v>
      </c>
      <c r="J243" s="83">
        <v>15.4</v>
      </c>
      <c r="K243" s="83">
        <v>136.36600000000001</v>
      </c>
      <c r="L243" s="83">
        <v>20</v>
      </c>
      <c r="M243" s="83">
        <f t="shared" ref="M243:O243" si="188">M244+M248+M249</f>
        <v>20</v>
      </c>
      <c r="N243" s="83">
        <v>20</v>
      </c>
      <c r="O243" s="83">
        <f t="shared" si="188"/>
        <v>20</v>
      </c>
      <c r="P243" s="83">
        <v>20</v>
      </c>
      <c r="Q243" s="83">
        <f t="shared" ref="Q243" si="189">Q244+Q248+Q249</f>
        <v>20</v>
      </c>
      <c r="R243" s="83">
        <f t="shared" ref="R243" si="190">R244+R248+R249</f>
        <v>20</v>
      </c>
      <c r="S243" s="83">
        <f t="shared" ref="S243" si="191">S244+S248+S249</f>
        <v>0</v>
      </c>
      <c r="T243" s="83">
        <f t="shared" si="186"/>
        <v>80</v>
      </c>
      <c r="U243" s="83">
        <f t="shared" si="187"/>
        <v>80</v>
      </c>
    </row>
    <row r="244" spans="1:21" s="22" customFormat="1" ht="8.1" customHeight="1" x14ac:dyDescent="0.25">
      <c r="A244" s="107" t="s">
        <v>350</v>
      </c>
      <c r="B244" s="108"/>
      <c r="C244" s="109" t="s">
        <v>351</v>
      </c>
      <c r="D244" s="110"/>
      <c r="E244" s="110"/>
      <c r="F244" s="110"/>
      <c r="G244" s="111"/>
      <c r="H244" s="23" t="s">
        <v>11</v>
      </c>
      <c r="I244" s="82">
        <v>0</v>
      </c>
      <c r="J244" s="82">
        <v>0</v>
      </c>
      <c r="K244" s="82">
        <v>0</v>
      </c>
      <c r="L244" s="82">
        <v>0</v>
      </c>
      <c r="M244" s="82">
        <f t="shared" ref="M244:O244" si="192">SUM(M245:M247)</f>
        <v>0</v>
      </c>
      <c r="N244" s="82">
        <v>0</v>
      </c>
      <c r="O244" s="82">
        <f t="shared" si="192"/>
        <v>0</v>
      </c>
      <c r="P244" s="82">
        <v>0</v>
      </c>
      <c r="Q244" s="82">
        <f t="shared" ref="Q244" si="193">SUM(Q245:Q247)</f>
        <v>0</v>
      </c>
      <c r="R244" s="82">
        <f t="shared" ref="R244" si="194">SUM(R245:R247)</f>
        <v>0</v>
      </c>
      <c r="S244" s="82">
        <f t="shared" ref="S244" si="195">SUM(S245:S247)</f>
        <v>0</v>
      </c>
      <c r="T244" s="82">
        <f t="shared" si="186"/>
        <v>0</v>
      </c>
      <c r="U244" s="82">
        <f t="shared" si="187"/>
        <v>0</v>
      </c>
    </row>
    <row r="245" spans="1:21" s="22" customFormat="1" ht="8.1" customHeight="1" x14ac:dyDescent="0.25">
      <c r="A245" s="107" t="s">
        <v>352</v>
      </c>
      <c r="B245" s="108"/>
      <c r="C245" s="129" t="s">
        <v>329</v>
      </c>
      <c r="D245" s="130"/>
      <c r="E245" s="130"/>
      <c r="F245" s="130"/>
      <c r="G245" s="131"/>
      <c r="H245" s="23" t="s">
        <v>11</v>
      </c>
      <c r="I245" s="82">
        <v>0</v>
      </c>
      <c r="J245" s="82">
        <v>0</v>
      </c>
      <c r="K245" s="82">
        <v>0</v>
      </c>
      <c r="L245" s="82">
        <v>0</v>
      </c>
      <c r="M245" s="82">
        <v>0</v>
      </c>
      <c r="N245" s="82">
        <v>0</v>
      </c>
      <c r="O245" s="82">
        <v>0</v>
      </c>
      <c r="P245" s="82">
        <v>0</v>
      </c>
      <c r="Q245" s="82">
        <v>0</v>
      </c>
      <c r="R245" s="82">
        <v>0</v>
      </c>
      <c r="S245" s="82">
        <v>0</v>
      </c>
      <c r="T245" s="82">
        <f t="shared" si="186"/>
        <v>0</v>
      </c>
      <c r="U245" s="82">
        <f t="shared" si="187"/>
        <v>0</v>
      </c>
    </row>
    <row r="246" spans="1:21" s="22" customFormat="1" ht="8.1" customHeight="1" x14ac:dyDescent="0.25">
      <c r="A246" s="107" t="s">
        <v>353</v>
      </c>
      <c r="B246" s="108"/>
      <c r="C246" s="129" t="s">
        <v>331</v>
      </c>
      <c r="D246" s="130"/>
      <c r="E246" s="130"/>
      <c r="F246" s="130"/>
      <c r="G246" s="131"/>
      <c r="H246" s="23" t="s">
        <v>11</v>
      </c>
      <c r="I246" s="82">
        <v>0</v>
      </c>
      <c r="J246" s="82">
        <v>0</v>
      </c>
      <c r="K246" s="82">
        <v>0</v>
      </c>
      <c r="L246" s="82">
        <v>0</v>
      </c>
      <c r="M246" s="82">
        <v>0</v>
      </c>
      <c r="N246" s="82">
        <v>0</v>
      </c>
      <c r="O246" s="82">
        <v>0</v>
      </c>
      <c r="P246" s="82">
        <v>0</v>
      </c>
      <c r="Q246" s="82">
        <v>0</v>
      </c>
      <c r="R246" s="82">
        <v>0</v>
      </c>
      <c r="S246" s="82">
        <v>0</v>
      </c>
      <c r="T246" s="82">
        <f t="shared" si="186"/>
        <v>0</v>
      </c>
      <c r="U246" s="82">
        <f t="shared" si="187"/>
        <v>0</v>
      </c>
    </row>
    <row r="247" spans="1:21" s="22" customFormat="1" ht="8.1" customHeight="1" x14ac:dyDescent="0.25">
      <c r="A247" s="107" t="s">
        <v>354</v>
      </c>
      <c r="B247" s="108"/>
      <c r="C247" s="129" t="s">
        <v>333</v>
      </c>
      <c r="D247" s="130"/>
      <c r="E247" s="130"/>
      <c r="F247" s="130"/>
      <c r="G247" s="131"/>
      <c r="H247" s="23" t="s">
        <v>11</v>
      </c>
      <c r="I247" s="82">
        <v>0</v>
      </c>
      <c r="J247" s="82">
        <v>0</v>
      </c>
      <c r="K247" s="82">
        <v>0</v>
      </c>
      <c r="L247" s="82">
        <v>0</v>
      </c>
      <c r="M247" s="82">
        <v>0</v>
      </c>
      <c r="N247" s="82">
        <v>0</v>
      </c>
      <c r="O247" s="82">
        <v>0</v>
      </c>
      <c r="P247" s="82">
        <v>0</v>
      </c>
      <c r="Q247" s="82">
        <v>0</v>
      </c>
      <c r="R247" s="82">
        <v>0</v>
      </c>
      <c r="S247" s="82">
        <v>0</v>
      </c>
      <c r="T247" s="82">
        <f t="shared" si="186"/>
        <v>0</v>
      </c>
      <c r="U247" s="82">
        <f t="shared" si="187"/>
        <v>0</v>
      </c>
    </row>
    <row r="248" spans="1:21" s="22" customFormat="1" ht="8.1" customHeight="1" x14ac:dyDescent="0.25">
      <c r="A248" s="107" t="s">
        <v>355</v>
      </c>
      <c r="B248" s="108"/>
      <c r="C248" s="109" t="s">
        <v>211</v>
      </c>
      <c r="D248" s="110"/>
      <c r="E248" s="110"/>
      <c r="F248" s="110"/>
      <c r="G248" s="111"/>
      <c r="H248" s="23" t="s">
        <v>11</v>
      </c>
      <c r="I248" s="82">
        <v>15.366</v>
      </c>
      <c r="J248" s="82">
        <v>15.4</v>
      </c>
      <c r="K248" s="82">
        <v>136.36600000000001</v>
      </c>
      <c r="L248" s="82">
        <v>20</v>
      </c>
      <c r="M248" s="82">
        <v>20</v>
      </c>
      <c r="N248" s="82">
        <v>20</v>
      </c>
      <c r="O248" s="82">
        <v>20</v>
      </c>
      <c r="P248" s="82">
        <v>20</v>
      </c>
      <c r="Q248" s="82">
        <v>20</v>
      </c>
      <c r="R248" s="82">
        <v>20</v>
      </c>
      <c r="S248" s="82">
        <v>0</v>
      </c>
      <c r="T248" s="82">
        <f>L248+N248+P248+R248</f>
        <v>80</v>
      </c>
      <c r="U248" s="82">
        <f t="shared" si="187"/>
        <v>80</v>
      </c>
    </row>
    <row r="249" spans="1:21" s="22" customFormat="1" ht="8.1" customHeight="1" x14ac:dyDescent="0.25">
      <c r="A249" s="107" t="s">
        <v>356</v>
      </c>
      <c r="B249" s="108"/>
      <c r="C249" s="109" t="s">
        <v>357</v>
      </c>
      <c r="D249" s="110"/>
      <c r="E249" s="110"/>
      <c r="F249" s="110"/>
      <c r="G249" s="111"/>
      <c r="H249" s="23" t="s">
        <v>11</v>
      </c>
      <c r="I249" s="82">
        <v>44.72</v>
      </c>
      <c r="J249" s="82">
        <v>0</v>
      </c>
      <c r="K249" s="82">
        <v>0</v>
      </c>
      <c r="L249" s="82">
        <v>0</v>
      </c>
      <c r="M249" s="82">
        <v>0</v>
      </c>
      <c r="N249" s="82">
        <v>0</v>
      </c>
      <c r="O249" s="82">
        <v>0</v>
      </c>
      <c r="P249" s="82">
        <v>0</v>
      </c>
      <c r="Q249" s="82">
        <v>0</v>
      </c>
      <c r="R249" s="82">
        <v>0</v>
      </c>
      <c r="S249" s="82">
        <v>0</v>
      </c>
      <c r="T249" s="82">
        <f t="shared" si="186"/>
        <v>0</v>
      </c>
      <c r="U249" s="82">
        <f t="shared" si="187"/>
        <v>0</v>
      </c>
    </row>
    <row r="250" spans="1:21" s="22" customFormat="1" ht="16.5" customHeight="1" x14ac:dyDescent="0.25">
      <c r="A250" s="124" t="s">
        <v>358</v>
      </c>
      <c r="B250" s="125"/>
      <c r="C250" s="126" t="s">
        <v>359</v>
      </c>
      <c r="D250" s="127"/>
      <c r="E250" s="127"/>
      <c r="F250" s="127"/>
      <c r="G250" s="128"/>
      <c r="H250" s="64" t="s">
        <v>11</v>
      </c>
      <c r="I250" s="83">
        <v>64.079999999999472</v>
      </c>
      <c r="J250" s="83">
        <v>30.920553599999948</v>
      </c>
      <c r="K250" s="83">
        <v>149.37599999999975</v>
      </c>
      <c r="L250" s="83">
        <v>51.096452851199501</v>
      </c>
      <c r="M250" s="83">
        <f t="shared" ref="M250:S250" si="196">M175-M193</f>
        <v>49.935955000000376</v>
      </c>
      <c r="N250" s="83">
        <v>52.85391096524836</v>
      </c>
      <c r="O250" s="83">
        <f t="shared" si="196"/>
        <v>59.665393200000381</v>
      </c>
      <c r="P250" s="83">
        <v>53.772387403857465</v>
      </c>
      <c r="Q250" s="83">
        <f t="shared" ref="Q250" si="197">Q175-Q193</f>
        <v>55.692008928000178</v>
      </c>
      <c r="R250" s="83">
        <f t="shared" si="196"/>
        <v>52.55968928511993</v>
      </c>
      <c r="S250" s="83">
        <f t="shared" si="196"/>
        <v>0</v>
      </c>
      <c r="T250" s="83">
        <f t="shared" si="186"/>
        <v>210.28244050542526</v>
      </c>
      <c r="U250" s="83">
        <f t="shared" si="187"/>
        <v>217.85304641312086</v>
      </c>
    </row>
    <row r="251" spans="1:21" s="22" customFormat="1" ht="17.25" customHeight="1" x14ac:dyDescent="0.25">
      <c r="A251" s="124" t="s">
        <v>360</v>
      </c>
      <c r="B251" s="125"/>
      <c r="C251" s="126" t="s">
        <v>361</v>
      </c>
      <c r="D251" s="127"/>
      <c r="E251" s="127"/>
      <c r="F251" s="127"/>
      <c r="G251" s="128"/>
      <c r="H251" s="64" t="s">
        <v>11</v>
      </c>
      <c r="I251" s="83">
        <v>-14.28</v>
      </c>
      <c r="J251" s="83">
        <v>-11.79</v>
      </c>
      <c r="K251" s="83">
        <v>-12.22</v>
      </c>
      <c r="L251" s="83">
        <v>-28.4</v>
      </c>
      <c r="M251" s="83">
        <f>M211-M218</f>
        <v>-28.17</v>
      </c>
      <c r="N251" s="83">
        <v>-29.53</v>
      </c>
      <c r="O251" s="83">
        <f t="shared" ref="O251:R251" si="198">O211-O218</f>
        <v>-29.33</v>
      </c>
      <c r="P251" s="83">
        <v>-30.7</v>
      </c>
      <c r="Q251" s="83">
        <f t="shared" ref="Q251" si="199">Q211-Q218</f>
        <v>-30.5</v>
      </c>
      <c r="R251" s="83">
        <f t="shared" si="198"/>
        <v>-30.5</v>
      </c>
      <c r="S251" s="83">
        <f>S211-S218</f>
        <v>0</v>
      </c>
      <c r="T251" s="83">
        <f t="shared" si="186"/>
        <v>-119.13</v>
      </c>
      <c r="U251" s="83">
        <f t="shared" si="187"/>
        <v>-118.5</v>
      </c>
    </row>
    <row r="252" spans="1:21" s="22" customFormat="1" ht="8.4" customHeight="1" x14ac:dyDescent="0.25">
      <c r="A252" s="107" t="s">
        <v>362</v>
      </c>
      <c r="B252" s="108"/>
      <c r="C252" s="109" t="s">
        <v>363</v>
      </c>
      <c r="D252" s="110"/>
      <c r="E252" s="110"/>
      <c r="F252" s="110"/>
      <c r="G252" s="111"/>
      <c r="H252" s="23" t="s">
        <v>11</v>
      </c>
      <c r="I252" s="82">
        <v>-14.28</v>
      </c>
      <c r="J252" s="82">
        <v>-11.79</v>
      </c>
      <c r="K252" s="82">
        <v>-12.22</v>
      </c>
      <c r="L252" s="82">
        <v>-28.4</v>
      </c>
      <c r="M252" s="82">
        <f t="shared" ref="M252:R252" si="200">M251</f>
        <v>-28.17</v>
      </c>
      <c r="N252" s="82">
        <v>-29.53</v>
      </c>
      <c r="O252" s="82">
        <f t="shared" si="200"/>
        <v>-29.33</v>
      </c>
      <c r="P252" s="82">
        <v>-30.7</v>
      </c>
      <c r="Q252" s="82">
        <f t="shared" ref="Q252" si="201">Q251</f>
        <v>-30.5</v>
      </c>
      <c r="R252" s="82">
        <f t="shared" si="200"/>
        <v>-30.5</v>
      </c>
      <c r="S252" s="82">
        <f>S251</f>
        <v>0</v>
      </c>
      <c r="T252" s="82">
        <f t="shared" si="186"/>
        <v>-119.13</v>
      </c>
      <c r="U252" s="82">
        <f t="shared" si="187"/>
        <v>-118.5</v>
      </c>
    </row>
    <row r="253" spans="1:21" s="22" customFormat="1" ht="8.4" customHeight="1" x14ac:dyDescent="0.25">
      <c r="A253" s="107" t="s">
        <v>364</v>
      </c>
      <c r="B253" s="108"/>
      <c r="C253" s="109" t="s">
        <v>365</v>
      </c>
      <c r="D253" s="110"/>
      <c r="E253" s="110"/>
      <c r="F253" s="110"/>
      <c r="G253" s="111"/>
      <c r="H253" s="23" t="s">
        <v>11</v>
      </c>
      <c r="I253" s="82">
        <v>0</v>
      </c>
      <c r="J253" s="82">
        <v>0</v>
      </c>
      <c r="K253" s="82">
        <v>0</v>
      </c>
      <c r="L253" s="82">
        <v>0</v>
      </c>
      <c r="M253" s="82">
        <v>0</v>
      </c>
      <c r="N253" s="82">
        <v>0</v>
      </c>
      <c r="O253" s="82">
        <v>0</v>
      </c>
      <c r="P253" s="82">
        <v>0</v>
      </c>
      <c r="Q253" s="82">
        <v>0</v>
      </c>
      <c r="R253" s="82">
        <v>0</v>
      </c>
      <c r="S253" s="82">
        <v>0</v>
      </c>
      <c r="T253" s="82">
        <f t="shared" si="186"/>
        <v>0</v>
      </c>
      <c r="U253" s="82">
        <f t="shared" si="187"/>
        <v>0</v>
      </c>
    </row>
    <row r="254" spans="1:21" s="22" customFormat="1" ht="16.5" customHeight="1" x14ac:dyDescent="0.25">
      <c r="A254" s="124" t="s">
        <v>366</v>
      </c>
      <c r="B254" s="125"/>
      <c r="C254" s="126" t="s">
        <v>367</v>
      </c>
      <c r="D254" s="127"/>
      <c r="E254" s="127"/>
      <c r="F254" s="127"/>
      <c r="G254" s="128"/>
      <c r="H254" s="64" t="s">
        <v>11</v>
      </c>
      <c r="I254" s="83">
        <v>-60.085999999999999</v>
      </c>
      <c r="J254" s="83">
        <v>-15.4</v>
      </c>
      <c r="K254" s="83">
        <v>-136.36600000000001</v>
      </c>
      <c r="L254" s="83">
        <v>-20</v>
      </c>
      <c r="M254" s="83">
        <f t="shared" ref="M254:S254" si="202">M230-M243</f>
        <v>-20</v>
      </c>
      <c r="N254" s="83">
        <v>-20</v>
      </c>
      <c r="O254" s="83">
        <f t="shared" si="202"/>
        <v>-20</v>
      </c>
      <c r="P254" s="83">
        <v>-20</v>
      </c>
      <c r="Q254" s="83">
        <f t="shared" ref="Q254" si="203">Q230-Q243</f>
        <v>-20</v>
      </c>
      <c r="R254" s="83">
        <f t="shared" si="202"/>
        <v>-20</v>
      </c>
      <c r="S254" s="83">
        <f t="shared" si="202"/>
        <v>0</v>
      </c>
      <c r="T254" s="83">
        <f t="shared" si="186"/>
        <v>-80</v>
      </c>
      <c r="U254" s="83">
        <f t="shared" si="187"/>
        <v>-80</v>
      </c>
    </row>
    <row r="255" spans="1:21" s="22" customFormat="1" ht="8.4" customHeight="1" x14ac:dyDescent="0.25">
      <c r="A255" s="107" t="s">
        <v>368</v>
      </c>
      <c r="B255" s="108"/>
      <c r="C255" s="109" t="s">
        <v>369</v>
      </c>
      <c r="D255" s="110"/>
      <c r="E255" s="110"/>
      <c r="F255" s="110"/>
      <c r="G255" s="111"/>
      <c r="H255" s="23" t="s">
        <v>11</v>
      </c>
      <c r="I255" s="82">
        <v>0</v>
      </c>
      <c r="J255" s="82">
        <v>0</v>
      </c>
      <c r="K255" s="82">
        <v>0</v>
      </c>
      <c r="L255" s="82">
        <v>0</v>
      </c>
      <c r="M255" s="82">
        <v>0</v>
      </c>
      <c r="N255" s="82">
        <v>0</v>
      </c>
      <c r="O255" s="82">
        <v>0</v>
      </c>
      <c r="P255" s="82">
        <v>0</v>
      </c>
      <c r="Q255" s="82">
        <v>0</v>
      </c>
      <c r="R255" s="82">
        <v>0</v>
      </c>
      <c r="S255" s="82">
        <v>0</v>
      </c>
      <c r="T255" s="82">
        <f t="shared" si="186"/>
        <v>0</v>
      </c>
      <c r="U255" s="82">
        <f t="shared" si="187"/>
        <v>0</v>
      </c>
    </row>
    <row r="256" spans="1:21" s="22" customFormat="1" ht="8.4" customHeight="1" x14ac:dyDescent="0.25">
      <c r="A256" s="107" t="s">
        <v>370</v>
      </c>
      <c r="B256" s="108"/>
      <c r="C256" s="109" t="s">
        <v>371</v>
      </c>
      <c r="D256" s="110"/>
      <c r="E256" s="110"/>
      <c r="F256" s="110"/>
      <c r="G256" s="111"/>
      <c r="H256" s="23" t="s">
        <v>11</v>
      </c>
      <c r="I256" s="82">
        <v>0</v>
      </c>
      <c r="J256" s="82">
        <v>0</v>
      </c>
      <c r="K256" s="82">
        <v>0</v>
      </c>
      <c r="L256" s="82">
        <v>0</v>
      </c>
      <c r="M256" s="82">
        <v>0</v>
      </c>
      <c r="N256" s="82">
        <v>0</v>
      </c>
      <c r="O256" s="82">
        <v>0</v>
      </c>
      <c r="P256" s="82">
        <v>0</v>
      </c>
      <c r="Q256" s="82">
        <v>0</v>
      </c>
      <c r="R256" s="82">
        <v>0</v>
      </c>
      <c r="S256" s="82">
        <v>0</v>
      </c>
      <c r="T256" s="82">
        <f t="shared" si="186"/>
        <v>0</v>
      </c>
      <c r="U256" s="82">
        <f t="shared" si="187"/>
        <v>0</v>
      </c>
    </row>
    <row r="257" spans="1:21" s="22" customFormat="1" ht="9" customHeight="1" x14ac:dyDescent="0.25">
      <c r="A257" s="124" t="s">
        <v>372</v>
      </c>
      <c r="B257" s="125"/>
      <c r="C257" s="126" t="s">
        <v>373</v>
      </c>
      <c r="D257" s="127"/>
      <c r="E257" s="127"/>
      <c r="F257" s="127"/>
      <c r="G257" s="128"/>
      <c r="H257" s="64" t="s">
        <v>11</v>
      </c>
      <c r="I257" s="83">
        <v>0</v>
      </c>
      <c r="J257" s="83">
        <v>0</v>
      </c>
      <c r="K257" s="83"/>
      <c r="L257" s="83">
        <v>0</v>
      </c>
      <c r="M257" s="83">
        <v>0</v>
      </c>
      <c r="N257" s="83">
        <v>0</v>
      </c>
      <c r="O257" s="83">
        <v>0</v>
      </c>
      <c r="P257" s="83">
        <v>0</v>
      </c>
      <c r="Q257" s="83">
        <v>0</v>
      </c>
      <c r="R257" s="83">
        <v>0</v>
      </c>
      <c r="S257" s="83">
        <v>0</v>
      </c>
      <c r="T257" s="83">
        <f t="shared" si="186"/>
        <v>0</v>
      </c>
      <c r="U257" s="83">
        <f t="shared" si="187"/>
        <v>0</v>
      </c>
    </row>
    <row r="258" spans="1:21" s="22" customFormat="1" ht="17.25" customHeight="1" x14ac:dyDescent="0.25">
      <c r="A258" s="124" t="s">
        <v>374</v>
      </c>
      <c r="B258" s="125"/>
      <c r="C258" s="126" t="s">
        <v>375</v>
      </c>
      <c r="D258" s="127"/>
      <c r="E258" s="127"/>
      <c r="F258" s="127"/>
      <c r="G258" s="128"/>
      <c r="H258" s="64" t="s">
        <v>11</v>
      </c>
      <c r="I258" s="83">
        <v>-10.286000000000527</v>
      </c>
      <c r="J258" s="83">
        <v>3.7305535999999488</v>
      </c>
      <c r="K258" s="83">
        <v>0.78999999999973625</v>
      </c>
      <c r="L258" s="83">
        <v>2.6964528511995027</v>
      </c>
      <c r="M258" s="83">
        <f t="shared" ref="M258" si="204">M250+M251+M254</f>
        <v>1.7659550000003748</v>
      </c>
      <c r="N258" s="83">
        <v>3.3239109652483592</v>
      </c>
      <c r="O258" s="83">
        <f t="shared" ref="O258:R258" si="205">O250+O251+O254</f>
        <v>10.335393200000382</v>
      </c>
      <c r="P258" s="83">
        <v>3.0723874038574657</v>
      </c>
      <c r="Q258" s="83">
        <f t="shared" ref="Q258" si="206">Q250+Q251+Q254</f>
        <v>5.1920089280001775</v>
      </c>
      <c r="R258" s="83">
        <f t="shared" si="205"/>
        <v>2.05968928511993</v>
      </c>
      <c r="S258" s="83">
        <f>S250+S251+S254</f>
        <v>0</v>
      </c>
      <c r="T258" s="83">
        <f t="shared" si="186"/>
        <v>11.152440505425258</v>
      </c>
      <c r="U258" s="83">
        <f t="shared" si="187"/>
        <v>19.353046413120865</v>
      </c>
    </row>
    <row r="259" spans="1:21" s="22" customFormat="1" ht="9" customHeight="1" x14ac:dyDescent="0.25">
      <c r="A259" s="124" t="s">
        <v>376</v>
      </c>
      <c r="B259" s="125"/>
      <c r="C259" s="126" t="s">
        <v>377</v>
      </c>
      <c r="D259" s="127"/>
      <c r="E259" s="127"/>
      <c r="F259" s="127"/>
      <c r="G259" s="128"/>
      <c r="H259" s="64" t="s">
        <v>11</v>
      </c>
      <c r="I259" s="83">
        <v>20.542000000000083</v>
      </c>
      <c r="J259" s="83">
        <v>10.355999999999556</v>
      </c>
      <c r="K259" s="83">
        <v>10.355999999999556</v>
      </c>
      <c r="L259" s="83">
        <v>14.086553599999505</v>
      </c>
      <c r="M259" s="83">
        <f>K260</f>
        <v>11.145999999999292</v>
      </c>
      <c r="N259" s="83">
        <v>16.783006451199007</v>
      </c>
      <c r="O259" s="83">
        <f>M260</f>
        <v>12.911954999999667</v>
      </c>
      <c r="P259" s="83">
        <v>20.106917416447367</v>
      </c>
      <c r="Q259" s="83">
        <f>O260</f>
        <v>23.247348200000047</v>
      </c>
      <c r="R259" s="83">
        <f>Q260</f>
        <v>28.439357128000225</v>
      </c>
      <c r="S259" s="83">
        <v>0</v>
      </c>
      <c r="T259" s="83">
        <f>L259</f>
        <v>14.086553599999505</v>
      </c>
      <c r="U259" s="83">
        <f t="shared" si="187"/>
        <v>75.744660327999227</v>
      </c>
    </row>
    <row r="260" spans="1:21" s="22" customFormat="1" ht="9" customHeight="1" thickBot="1" x14ac:dyDescent="0.3">
      <c r="A260" s="160" t="s">
        <v>378</v>
      </c>
      <c r="B260" s="161"/>
      <c r="C260" s="162" t="s">
        <v>379</v>
      </c>
      <c r="D260" s="163"/>
      <c r="E260" s="163"/>
      <c r="F260" s="163"/>
      <c r="G260" s="164"/>
      <c r="H260" s="70" t="s">
        <v>11</v>
      </c>
      <c r="I260" s="87">
        <v>10.355999999999556</v>
      </c>
      <c r="J260" s="87">
        <v>14.086553599999505</v>
      </c>
      <c r="K260" s="87">
        <v>11.145999999999292</v>
      </c>
      <c r="L260" s="87">
        <v>16.783006451199007</v>
      </c>
      <c r="M260" s="87">
        <f>M259+M258</f>
        <v>12.911954999999667</v>
      </c>
      <c r="N260" s="87">
        <v>20.106917416447367</v>
      </c>
      <c r="O260" s="87">
        <f t="shared" ref="O260:Q260" si="207">O259+O258</f>
        <v>23.247348200000047</v>
      </c>
      <c r="P260" s="87">
        <v>23.179304820304832</v>
      </c>
      <c r="Q260" s="87">
        <f t="shared" si="207"/>
        <v>28.439357128000225</v>
      </c>
      <c r="R260" s="87">
        <f t="shared" ref="R260" si="208">R259+R258</f>
        <v>30.499046413120155</v>
      </c>
      <c r="S260" s="87">
        <f>S259+S258</f>
        <v>0</v>
      </c>
      <c r="T260" s="87">
        <f>R260</f>
        <v>30.499046413120155</v>
      </c>
      <c r="U260" s="87">
        <f>M260+O260+Q260+S260+R260</f>
        <v>95.097706741120092</v>
      </c>
    </row>
    <row r="261" spans="1:21" s="22" customFormat="1" ht="9" customHeight="1" x14ac:dyDescent="0.25">
      <c r="A261" s="165" t="s">
        <v>380</v>
      </c>
      <c r="B261" s="166"/>
      <c r="C261" s="167" t="s">
        <v>101</v>
      </c>
      <c r="D261" s="168"/>
      <c r="E261" s="168"/>
      <c r="F261" s="168"/>
      <c r="G261" s="169"/>
      <c r="H261" s="68" t="s">
        <v>215</v>
      </c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7"/>
      <c r="U261" s="79"/>
    </row>
    <row r="262" spans="1:21" s="22" customFormat="1" ht="8.4" customHeight="1" x14ac:dyDescent="0.25">
      <c r="A262" s="107" t="s">
        <v>381</v>
      </c>
      <c r="B262" s="108"/>
      <c r="C262" s="109" t="s">
        <v>382</v>
      </c>
      <c r="D262" s="110"/>
      <c r="E262" s="110"/>
      <c r="F262" s="110"/>
      <c r="G262" s="111"/>
      <c r="H262" s="23" t="s">
        <v>11</v>
      </c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41"/>
      <c r="U262" s="42"/>
    </row>
    <row r="263" spans="1:21" s="22" customFormat="1" ht="8.1" customHeight="1" x14ac:dyDescent="0.25">
      <c r="A263" s="107" t="s">
        <v>383</v>
      </c>
      <c r="B263" s="108"/>
      <c r="C263" s="129" t="s">
        <v>384</v>
      </c>
      <c r="D263" s="130"/>
      <c r="E263" s="130"/>
      <c r="F263" s="130"/>
      <c r="G263" s="131"/>
      <c r="H263" s="23" t="s">
        <v>11</v>
      </c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41"/>
      <c r="U263" s="42"/>
    </row>
    <row r="264" spans="1:21" s="22" customFormat="1" ht="8.1" customHeight="1" x14ac:dyDescent="0.25">
      <c r="A264" s="107" t="s">
        <v>385</v>
      </c>
      <c r="B264" s="108"/>
      <c r="C264" s="132" t="s">
        <v>386</v>
      </c>
      <c r="D264" s="133"/>
      <c r="E264" s="133"/>
      <c r="F264" s="133"/>
      <c r="G264" s="134"/>
      <c r="H264" s="23" t="s">
        <v>11</v>
      </c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41"/>
      <c r="U264" s="42"/>
    </row>
    <row r="265" spans="1:21" s="22" customFormat="1" ht="16.5" customHeight="1" x14ac:dyDescent="0.25">
      <c r="A265" s="107" t="s">
        <v>387</v>
      </c>
      <c r="B265" s="108"/>
      <c r="C265" s="132" t="s">
        <v>15</v>
      </c>
      <c r="D265" s="133"/>
      <c r="E265" s="133"/>
      <c r="F265" s="133"/>
      <c r="G265" s="134"/>
      <c r="H265" s="23" t="s">
        <v>11</v>
      </c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41"/>
      <c r="U265" s="42"/>
    </row>
    <row r="266" spans="1:21" s="22" customFormat="1" ht="8.1" customHeight="1" x14ac:dyDescent="0.25">
      <c r="A266" s="107" t="s">
        <v>388</v>
      </c>
      <c r="B266" s="108"/>
      <c r="C266" s="135" t="s">
        <v>386</v>
      </c>
      <c r="D266" s="136"/>
      <c r="E266" s="136"/>
      <c r="F266" s="136"/>
      <c r="G266" s="137"/>
      <c r="H266" s="23" t="s">
        <v>11</v>
      </c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41"/>
      <c r="U266" s="42"/>
    </row>
    <row r="267" spans="1:21" s="22" customFormat="1" ht="16.5" customHeight="1" x14ac:dyDescent="0.25">
      <c r="A267" s="107" t="s">
        <v>389</v>
      </c>
      <c r="B267" s="108"/>
      <c r="C267" s="132" t="s">
        <v>17</v>
      </c>
      <c r="D267" s="133"/>
      <c r="E267" s="133"/>
      <c r="F267" s="133"/>
      <c r="G267" s="134"/>
      <c r="H267" s="23" t="s">
        <v>11</v>
      </c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41"/>
      <c r="U267" s="42"/>
    </row>
    <row r="268" spans="1:21" s="22" customFormat="1" ht="8.1" customHeight="1" x14ac:dyDescent="0.25">
      <c r="A268" s="107" t="s">
        <v>390</v>
      </c>
      <c r="B268" s="108"/>
      <c r="C268" s="135" t="s">
        <v>386</v>
      </c>
      <c r="D268" s="136"/>
      <c r="E268" s="136"/>
      <c r="F268" s="136"/>
      <c r="G268" s="137"/>
      <c r="H268" s="23" t="s">
        <v>11</v>
      </c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41"/>
      <c r="U268" s="42"/>
    </row>
    <row r="269" spans="1:21" s="22" customFormat="1" ht="16.5" customHeight="1" x14ac:dyDescent="0.25">
      <c r="A269" s="107" t="s">
        <v>391</v>
      </c>
      <c r="B269" s="108"/>
      <c r="C269" s="132" t="s">
        <v>19</v>
      </c>
      <c r="D269" s="133"/>
      <c r="E269" s="133"/>
      <c r="F269" s="133"/>
      <c r="G269" s="134"/>
      <c r="H269" s="23" t="s">
        <v>11</v>
      </c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41"/>
      <c r="U269" s="42"/>
    </row>
    <row r="270" spans="1:21" s="22" customFormat="1" ht="8.1" customHeight="1" x14ac:dyDescent="0.25">
      <c r="A270" s="107" t="s">
        <v>392</v>
      </c>
      <c r="B270" s="108"/>
      <c r="C270" s="135" t="s">
        <v>386</v>
      </c>
      <c r="D270" s="136"/>
      <c r="E270" s="136"/>
      <c r="F270" s="136"/>
      <c r="G270" s="137"/>
      <c r="H270" s="23" t="s">
        <v>11</v>
      </c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41"/>
      <c r="U270" s="42"/>
    </row>
    <row r="271" spans="1:21" s="22" customFormat="1" ht="8.1" customHeight="1" x14ac:dyDescent="0.25">
      <c r="A271" s="107" t="s">
        <v>393</v>
      </c>
      <c r="B271" s="108"/>
      <c r="C271" s="129" t="s">
        <v>394</v>
      </c>
      <c r="D271" s="130"/>
      <c r="E271" s="130"/>
      <c r="F271" s="130"/>
      <c r="G271" s="131"/>
      <c r="H271" s="23" t="s">
        <v>11</v>
      </c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41"/>
      <c r="U271" s="42"/>
    </row>
    <row r="272" spans="1:21" s="22" customFormat="1" ht="8.1" customHeight="1" x14ac:dyDescent="0.25">
      <c r="A272" s="107" t="s">
        <v>395</v>
      </c>
      <c r="B272" s="108"/>
      <c r="C272" s="132" t="s">
        <v>386</v>
      </c>
      <c r="D272" s="133"/>
      <c r="E272" s="133"/>
      <c r="F272" s="133"/>
      <c r="G272" s="134"/>
      <c r="H272" s="23" t="s">
        <v>11</v>
      </c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41"/>
      <c r="U272" s="42"/>
    </row>
    <row r="273" spans="1:21" s="22" customFormat="1" ht="8.1" customHeight="1" x14ac:dyDescent="0.25">
      <c r="A273" s="107" t="s">
        <v>396</v>
      </c>
      <c r="B273" s="108"/>
      <c r="C273" s="129" t="s">
        <v>397</v>
      </c>
      <c r="D273" s="130"/>
      <c r="E273" s="130"/>
      <c r="F273" s="130"/>
      <c r="G273" s="131"/>
      <c r="H273" s="23" t="s">
        <v>11</v>
      </c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41"/>
      <c r="U273" s="42"/>
    </row>
    <row r="274" spans="1:21" s="22" customFormat="1" ht="8.1" customHeight="1" x14ac:dyDescent="0.25">
      <c r="A274" s="107" t="s">
        <v>398</v>
      </c>
      <c r="B274" s="108"/>
      <c r="C274" s="132" t="s">
        <v>386</v>
      </c>
      <c r="D274" s="133"/>
      <c r="E274" s="133"/>
      <c r="F274" s="133"/>
      <c r="G274" s="134"/>
      <c r="H274" s="23" t="s">
        <v>11</v>
      </c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41"/>
      <c r="U274" s="42"/>
    </row>
    <row r="275" spans="1:21" s="22" customFormat="1" ht="8.1" customHeight="1" x14ac:dyDescent="0.25">
      <c r="A275" s="107" t="s">
        <v>399</v>
      </c>
      <c r="B275" s="108"/>
      <c r="C275" s="129" t="s">
        <v>400</v>
      </c>
      <c r="D275" s="130"/>
      <c r="E275" s="130"/>
      <c r="F275" s="130"/>
      <c r="G275" s="131"/>
      <c r="H275" s="23" t="s">
        <v>11</v>
      </c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41"/>
      <c r="U275" s="42"/>
    </row>
    <row r="276" spans="1:21" s="22" customFormat="1" ht="8.1" customHeight="1" x14ac:dyDescent="0.25">
      <c r="A276" s="107" t="s">
        <v>401</v>
      </c>
      <c r="B276" s="108"/>
      <c r="C276" s="132" t="s">
        <v>386</v>
      </c>
      <c r="D276" s="133"/>
      <c r="E276" s="133"/>
      <c r="F276" s="133"/>
      <c r="G276" s="134"/>
      <c r="H276" s="23" t="s">
        <v>11</v>
      </c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41"/>
      <c r="U276" s="42"/>
    </row>
    <row r="277" spans="1:21" s="22" customFormat="1" ht="8.1" customHeight="1" x14ac:dyDescent="0.25">
      <c r="A277" s="107" t="s">
        <v>402</v>
      </c>
      <c r="B277" s="108"/>
      <c r="C277" s="129" t="s">
        <v>403</v>
      </c>
      <c r="D277" s="130"/>
      <c r="E277" s="130"/>
      <c r="F277" s="130"/>
      <c r="G277" s="131"/>
      <c r="H277" s="23" t="s">
        <v>11</v>
      </c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41"/>
      <c r="U277" s="42"/>
    </row>
    <row r="278" spans="1:21" s="22" customFormat="1" ht="8.1" customHeight="1" x14ac:dyDescent="0.25">
      <c r="A278" s="107" t="s">
        <v>404</v>
      </c>
      <c r="B278" s="108"/>
      <c r="C278" s="132" t="s">
        <v>386</v>
      </c>
      <c r="D278" s="133"/>
      <c r="E278" s="133"/>
      <c r="F278" s="133"/>
      <c r="G278" s="134"/>
      <c r="H278" s="23" t="s">
        <v>11</v>
      </c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41"/>
      <c r="U278" s="42"/>
    </row>
    <row r="279" spans="1:21" s="22" customFormat="1" ht="8.1" customHeight="1" x14ac:dyDescent="0.25">
      <c r="A279" s="107" t="s">
        <v>405</v>
      </c>
      <c r="B279" s="108"/>
      <c r="C279" s="129" t="s">
        <v>406</v>
      </c>
      <c r="D279" s="130"/>
      <c r="E279" s="130"/>
      <c r="F279" s="130"/>
      <c r="G279" s="131"/>
      <c r="H279" s="23" t="s">
        <v>11</v>
      </c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41"/>
      <c r="U279" s="42"/>
    </row>
    <row r="280" spans="1:21" s="22" customFormat="1" ht="8.1" customHeight="1" x14ac:dyDescent="0.25">
      <c r="A280" s="107" t="s">
        <v>407</v>
      </c>
      <c r="B280" s="108"/>
      <c r="C280" s="132" t="s">
        <v>386</v>
      </c>
      <c r="D280" s="133"/>
      <c r="E280" s="133"/>
      <c r="F280" s="133"/>
      <c r="G280" s="134"/>
      <c r="H280" s="23" t="s">
        <v>11</v>
      </c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41"/>
      <c r="U280" s="42"/>
    </row>
    <row r="281" spans="1:21" s="22" customFormat="1" ht="8.1" customHeight="1" x14ac:dyDescent="0.25">
      <c r="A281" s="107" t="s">
        <v>405</v>
      </c>
      <c r="B281" s="108"/>
      <c r="C281" s="129" t="s">
        <v>408</v>
      </c>
      <c r="D281" s="130"/>
      <c r="E281" s="130"/>
      <c r="F281" s="130"/>
      <c r="G281" s="131"/>
      <c r="H281" s="23" t="s">
        <v>11</v>
      </c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41"/>
      <c r="U281" s="42"/>
    </row>
    <row r="282" spans="1:21" s="22" customFormat="1" ht="8.1" customHeight="1" x14ac:dyDescent="0.25">
      <c r="A282" s="107" t="s">
        <v>409</v>
      </c>
      <c r="B282" s="108"/>
      <c r="C282" s="132" t="s">
        <v>386</v>
      </c>
      <c r="D282" s="133"/>
      <c r="E282" s="133"/>
      <c r="F282" s="133"/>
      <c r="G282" s="134"/>
      <c r="H282" s="23" t="s">
        <v>11</v>
      </c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41"/>
      <c r="U282" s="42"/>
    </row>
    <row r="283" spans="1:21" s="22" customFormat="1" ht="16.5" customHeight="1" x14ac:dyDescent="0.25">
      <c r="A283" s="107" t="s">
        <v>410</v>
      </c>
      <c r="B283" s="108"/>
      <c r="C283" s="129" t="s">
        <v>411</v>
      </c>
      <c r="D283" s="130"/>
      <c r="E283" s="130"/>
      <c r="F283" s="130"/>
      <c r="G283" s="131"/>
      <c r="H283" s="23" t="s">
        <v>11</v>
      </c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41"/>
      <c r="U283" s="42"/>
    </row>
    <row r="284" spans="1:21" s="22" customFormat="1" ht="8.1" customHeight="1" x14ac:dyDescent="0.25">
      <c r="A284" s="107" t="s">
        <v>412</v>
      </c>
      <c r="B284" s="108"/>
      <c r="C284" s="132" t="s">
        <v>386</v>
      </c>
      <c r="D284" s="133"/>
      <c r="E284" s="133"/>
      <c r="F284" s="133"/>
      <c r="G284" s="134"/>
      <c r="H284" s="23" t="s">
        <v>11</v>
      </c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41"/>
      <c r="U284" s="42"/>
    </row>
    <row r="285" spans="1:21" s="22" customFormat="1" ht="8.1" customHeight="1" x14ac:dyDescent="0.25">
      <c r="A285" s="107" t="s">
        <v>413</v>
      </c>
      <c r="B285" s="108"/>
      <c r="C285" s="132" t="s">
        <v>35</v>
      </c>
      <c r="D285" s="133"/>
      <c r="E285" s="133"/>
      <c r="F285" s="133"/>
      <c r="G285" s="134"/>
      <c r="H285" s="23" t="s">
        <v>11</v>
      </c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41"/>
      <c r="U285" s="42"/>
    </row>
    <row r="286" spans="1:21" s="22" customFormat="1" ht="8.1" customHeight="1" x14ac:dyDescent="0.25">
      <c r="A286" s="107" t="s">
        <v>414</v>
      </c>
      <c r="B286" s="108"/>
      <c r="C286" s="135" t="s">
        <v>386</v>
      </c>
      <c r="D286" s="136"/>
      <c r="E286" s="136"/>
      <c r="F286" s="136"/>
      <c r="G286" s="137"/>
      <c r="H286" s="23" t="s">
        <v>11</v>
      </c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41"/>
      <c r="U286" s="42"/>
    </row>
    <row r="287" spans="1:21" s="22" customFormat="1" ht="8.1" customHeight="1" x14ac:dyDescent="0.25">
      <c r="A287" s="107" t="s">
        <v>415</v>
      </c>
      <c r="B287" s="108"/>
      <c r="C287" s="132" t="s">
        <v>37</v>
      </c>
      <c r="D287" s="133"/>
      <c r="E287" s="133"/>
      <c r="F287" s="133"/>
      <c r="G287" s="134"/>
      <c r="H287" s="23" t="s">
        <v>11</v>
      </c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41"/>
      <c r="U287" s="42"/>
    </row>
    <row r="288" spans="1:21" s="22" customFormat="1" ht="8.1" customHeight="1" x14ac:dyDescent="0.25">
      <c r="A288" s="107" t="s">
        <v>416</v>
      </c>
      <c r="B288" s="108"/>
      <c r="C288" s="135" t="s">
        <v>386</v>
      </c>
      <c r="D288" s="136"/>
      <c r="E288" s="136"/>
      <c r="F288" s="136"/>
      <c r="G288" s="137"/>
      <c r="H288" s="23" t="s">
        <v>11</v>
      </c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41"/>
      <c r="U288" s="42"/>
    </row>
    <row r="289" spans="1:21" s="22" customFormat="1" ht="8.1" customHeight="1" x14ac:dyDescent="0.25">
      <c r="A289" s="107" t="s">
        <v>417</v>
      </c>
      <c r="B289" s="108"/>
      <c r="C289" s="129" t="s">
        <v>418</v>
      </c>
      <c r="D289" s="130"/>
      <c r="E289" s="130"/>
      <c r="F289" s="130"/>
      <c r="G289" s="131"/>
      <c r="H289" s="23" t="s">
        <v>11</v>
      </c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41"/>
      <c r="U289" s="42"/>
    </row>
    <row r="290" spans="1:21" s="22" customFormat="1" ht="8.1" customHeight="1" x14ac:dyDescent="0.25">
      <c r="A290" s="107" t="s">
        <v>419</v>
      </c>
      <c r="B290" s="108"/>
      <c r="C290" s="132" t="s">
        <v>386</v>
      </c>
      <c r="D290" s="133"/>
      <c r="E290" s="133"/>
      <c r="F290" s="133"/>
      <c r="G290" s="134"/>
      <c r="H290" s="23" t="s">
        <v>11</v>
      </c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41"/>
      <c r="U290" s="42"/>
    </row>
    <row r="291" spans="1:21" s="22" customFormat="1" ht="8.1" customHeight="1" x14ac:dyDescent="0.25">
      <c r="A291" s="107" t="s">
        <v>420</v>
      </c>
      <c r="B291" s="108"/>
      <c r="C291" s="109" t="s">
        <v>421</v>
      </c>
      <c r="D291" s="110"/>
      <c r="E291" s="110"/>
      <c r="F291" s="110"/>
      <c r="G291" s="111"/>
      <c r="H291" s="23" t="s">
        <v>11</v>
      </c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41"/>
      <c r="U291" s="42"/>
    </row>
    <row r="292" spans="1:21" s="22" customFormat="1" ht="8.1" customHeight="1" x14ac:dyDescent="0.25">
      <c r="A292" s="107" t="s">
        <v>422</v>
      </c>
      <c r="B292" s="108"/>
      <c r="C292" s="129" t="s">
        <v>423</v>
      </c>
      <c r="D292" s="130"/>
      <c r="E292" s="130"/>
      <c r="F292" s="130"/>
      <c r="G292" s="131"/>
      <c r="H292" s="23" t="s">
        <v>11</v>
      </c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41"/>
      <c r="U292" s="42"/>
    </row>
    <row r="293" spans="1:21" s="22" customFormat="1" ht="8.1" customHeight="1" x14ac:dyDescent="0.25">
      <c r="A293" s="107" t="s">
        <v>424</v>
      </c>
      <c r="B293" s="108"/>
      <c r="C293" s="132" t="s">
        <v>386</v>
      </c>
      <c r="D293" s="133"/>
      <c r="E293" s="133"/>
      <c r="F293" s="133"/>
      <c r="G293" s="134"/>
      <c r="H293" s="23" t="s">
        <v>11</v>
      </c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41"/>
      <c r="U293" s="42"/>
    </row>
    <row r="294" spans="1:21" s="22" customFormat="1" ht="8.1" customHeight="1" x14ac:dyDescent="0.25">
      <c r="A294" s="107" t="s">
        <v>425</v>
      </c>
      <c r="B294" s="108"/>
      <c r="C294" s="129" t="s">
        <v>426</v>
      </c>
      <c r="D294" s="130"/>
      <c r="E294" s="130"/>
      <c r="F294" s="130"/>
      <c r="G294" s="131"/>
      <c r="H294" s="23" t="s">
        <v>11</v>
      </c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41"/>
      <c r="U294" s="42"/>
    </row>
    <row r="295" spans="1:21" s="22" customFormat="1" ht="8.1" customHeight="1" x14ac:dyDescent="0.25">
      <c r="A295" s="107" t="s">
        <v>427</v>
      </c>
      <c r="B295" s="108"/>
      <c r="C295" s="132" t="s">
        <v>256</v>
      </c>
      <c r="D295" s="133"/>
      <c r="E295" s="133"/>
      <c r="F295" s="133"/>
      <c r="G295" s="134"/>
      <c r="H295" s="23" t="s">
        <v>11</v>
      </c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41"/>
      <c r="U295" s="42"/>
    </row>
    <row r="296" spans="1:21" s="22" customFormat="1" ht="8.1" customHeight="1" x14ac:dyDescent="0.25">
      <c r="A296" s="107" t="s">
        <v>428</v>
      </c>
      <c r="B296" s="108"/>
      <c r="C296" s="135" t="s">
        <v>386</v>
      </c>
      <c r="D296" s="136"/>
      <c r="E296" s="136"/>
      <c r="F296" s="136"/>
      <c r="G296" s="137"/>
      <c r="H296" s="23" t="s">
        <v>11</v>
      </c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41"/>
      <c r="U296" s="42"/>
    </row>
    <row r="297" spans="1:21" s="22" customFormat="1" ht="8.1" customHeight="1" x14ac:dyDescent="0.25">
      <c r="A297" s="107" t="s">
        <v>429</v>
      </c>
      <c r="B297" s="108"/>
      <c r="C297" s="132" t="s">
        <v>430</v>
      </c>
      <c r="D297" s="133"/>
      <c r="E297" s="133"/>
      <c r="F297" s="133"/>
      <c r="G297" s="134"/>
      <c r="H297" s="23" t="s">
        <v>11</v>
      </c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41"/>
      <c r="U297" s="42"/>
    </row>
    <row r="298" spans="1:21" s="22" customFormat="1" ht="8.1" customHeight="1" x14ac:dyDescent="0.25">
      <c r="A298" s="107" t="s">
        <v>431</v>
      </c>
      <c r="B298" s="108"/>
      <c r="C298" s="135" t="s">
        <v>386</v>
      </c>
      <c r="D298" s="136"/>
      <c r="E298" s="136"/>
      <c r="F298" s="136"/>
      <c r="G298" s="137"/>
      <c r="H298" s="23" t="s">
        <v>11</v>
      </c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41"/>
      <c r="U298" s="42"/>
    </row>
    <row r="299" spans="1:21" s="22" customFormat="1" ht="16.5" customHeight="1" x14ac:dyDescent="0.25">
      <c r="A299" s="107" t="s">
        <v>432</v>
      </c>
      <c r="B299" s="108"/>
      <c r="C299" s="129" t="s">
        <v>433</v>
      </c>
      <c r="D299" s="130"/>
      <c r="E299" s="130"/>
      <c r="F299" s="130"/>
      <c r="G299" s="131"/>
      <c r="H299" s="23" t="s">
        <v>11</v>
      </c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41"/>
      <c r="U299" s="42"/>
    </row>
    <row r="300" spans="1:21" s="22" customFormat="1" ht="8.1" customHeight="1" x14ac:dyDescent="0.25">
      <c r="A300" s="107" t="s">
        <v>434</v>
      </c>
      <c r="B300" s="108"/>
      <c r="C300" s="132" t="s">
        <v>386</v>
      </c>
      <c r="D300" s="133"/>
      <c r="E300" s="133"/>
      <c r="F300" s="133"/>
      <c r="G300" s="134"/>
      <c r="H300" s="23" t="s">
        <v>11</v>
      </c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41"/>
      <c r="U300" s="42"/>
    </row>
    <row r="301" spans="1:21" s="22" customFormat="1" ht="8.1" customHeight="1" x14ac:dyDescent="0.25">
      <c r="A301" s="107" t="s">
        <v>435</v>
      </c>
      <c r="B301" s="108"/>
      <c r="C301" s="129" t="s">
        <v>436</v>
      </c>
      <c r="D301" s="130"/>
      <c r="E301" s="130"/>
      <c r="F301" s="130"/>
      <c r="G301" s="131"/>
      <c r="H301" s="23" t="s">
        <v>11</v>
      </c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41"/>
      <c r="U301" s="42"/>
    </row>
    <row r="302" spans="1:21" s="22" customFormat="1" ht="8.1" customHeight="1" x14ac:dyDescent="0.25">
      <c r="A302" s="107" t="s">
        <v>437</v>
      </c>
      <c r="B302" s="108"/>
      <c r="C302" s="132" t="s">
        <v>386</v>
      </c>
      <c r="D302" s="133"/>
      <c r="E302" s="133"/>
      <c r="F302" s="133"/>
      <c r="G302" s="134"/>
      <c r="H302" s="23" t="s">
        <v>11</v>
      </c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41"/>
      <c r="U302" s="42"/>
    </row>
    <row r="303" spans="1:21" s="22" customFormat="1" ht="8.1" customHeight="1" x14ac:dyDescent="0.25">
      <c r="A303" s="107" t="s">
        <v>438</v>
      </c>
      <c r="B303" s="108"/>
      <c r="C303" s="129" t="s">
        <v>439</v>
      </c>
      <c r="D303" s="130"/>
      <c r="E303" s="130"/>
      <c r="F303" s="130"/>
      <c r="G303" s="131"/>
      <c r="H303" s="23" t="s">
        <v>11</v>
      </c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41"/>
      <c r="U303" s="42"/>
    </row>
    <row r="304" spans="1:21" s="22" customFormat="1" ht="8.1" customHeight="1" x14ac:dyDescent="0.25">
      <c r="A304" s="107" t="s">
        <v>440</v>
      </c>
      <c r="B304" s="108"/>
      <c r="C304" s="132" t="s">
        <v>386</v>
      </c>
      <c r="D304" s="133"/>
      <c r="E304" s="133"/>
      <c r="F304" s="133"/>
      <c r="G304" s="134"/>
      <c r="H304" s="23" t="s">
        <v>11</v>
      </c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41"/>
      <c r="U304" s="42"/>
    </row>
    <row r="305" spans="1:21" s="22" customFormat="1" ht="8.1" customHeight="1" x14ac:dyDescent="0.25">
      <c r="A305" s="107" t="s">
        <v>441</v>
      </c>
      <c r="B305" s="108"/>
      <c r="C305" s="129" t="s">
        <v>442</v>
      </c>
      <c r="D305" s="130"/>
      <c r="E305" s="130"/>
      <c r="F305" s="130"/>
      <c r="G305" s="131"/>
      <c r="H305" s="23" t="s">
        <v>11</v>
      </c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41"/>
      <c r="U305" s="42"/>
    </row>
    <row r="306" spans="1:21" s="22" customFormat="1" ht="8.1" customHeight="1" x14ac:dyDescent="0.25">
      <c r="A306" s="107" t="s">
        <v>443</v>
      </c>
      <c r="B306" s="108"/>
      <c r="C306" s="132" t="s">
        <v>386</v>
      </c>
      <c r="D306" s="133"/>
      <c r="E306" s="133"/>
      <c r="F306" s="133"/>
      <c r="G306" s="134"/>
      <c r="H306" s="23" t="s">
        <v>11</v>
      </c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41"/>
      <c r="U306" s="42"/>
    </row>
    <row r="307" spans="1:21" s="22" customFormat="1" ht="8.1" customHeight="1" x14ac:dyDescent="0.25">
      <c r="A307" s="107" t="s">
        <v>444</v>
      </c>
      <c r="B307" s="108"/>
      <c r="C307" s="129" t="s">
        <v>445</v>
      </c>
      <c r="D307" s="130"/>
      <c r="E307" s="130"/>
      <c r="F307" s="130"/>
      <c r="G307" s="131"/>
      <c r="H307" s="23" t="s">
        <v>11</v>
      </c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41"/>
      <c r="U307" s="42"/>
    </row>
    <row r="308" spans="1:21" s="22" customFormat="1" ht="8.1" customHeight="1" x14ac:dyDescent="0.25">
      <c r="A308" s="107" t="s">
        <v>446</v>
      </c>
      <c r="B308" s="108"/>
      <c r="C308" s="132" t="s">
        <v>386</v>
      </c>
      <c r="D308" s="133"/>
      <c r="E308" s="133"/>
      <c r="F308" s="133"/>
      <c r="G308" s="134"/>
      <c r="H308" s="23" t="s">
        <v>11</v>
      </c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41"/>
      <c r="U308" s="42"/>
    </row>
    <row r="309" spans="1:21" s="22" customFormat="1" ht="16.5" customHeight="1" x14ac:dyDescent="0.25">
      <c r="A309" s="107" t="s">
        <v>447</v>
      </c>
      <c r="B309" s="108"/>
      <c r="C309" s="129" t="s">
        <v>448</v>
      </c>
      <c r="D309" s="130"/>
      <c r="E309" s="130"/>
      <c r="F309" s="130"/>
      <c r="G309" s="131"/>
      <c r="H309" s="23" t="s">
        <v>11</v>
      </c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41"/>
      <c r="U309" s="42"/>
    </row>
    <row r="310" spans="1:21" s="22" customFormat="1" ht="8.1" customHeight="1" x14ac:dyDescent="0.25">
      <c r="A310" s="107" t="s">
        <v>449</v>
      </c>
      <c r="B310" s="108"/>
      <c r="C310" s="132" t="s">
        <v>386</v>
      </c>
      <c r="D310" s="133"/>
      <c r="E310" s="133"/>
      <c r="F310" s="133"/>
      <c r="G310" s="134"/>
      <c r="H310" s="23" t="s">
        <v>11</v>
      </c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41"/>
      <c r="U310" s="42"/>
    </row>
    <row r="311" spans="1:21" s="22" customFormat="1" ht="8.1" customHeight="1" x14ac:dyDescent="0.25">
      <c r="A311" s="107" t="s">
        <v>450</v>
      </c>
      <c r="B311" s="108"/>
      <c r="C311" s="129" t="s">
        <v>451</v>
      </c>
      <c r="D311" s="130"/>
      <c r="E311" s="130"/>
      <c r="F311" s="130"/>
      <c r="G311" s="131"/>
      <c r="H311" s="23" t="s">
        <v>11</v>
      </c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41"/>
      <c r="U311" s="42"/>
    </row>
    <row r="312" spans="1:21" s="22" customFormat="1" ht="8.1" customHeight="1" x14ac:dyDescent="0.25">
      <c r="A312" s="107" t="s">
        <v>452</v>
      </c>
      <c r="B312" s="108"/>
      <c r="C312" s="132" t="s">
        <v>386</v>
      </c>
      <c r="D312" s="133"/>
      <c r="E312" s="133"/>
      <c r="F312" s="133"/>
      <c r="G312" s="134"/>
      <c r="H312" s="23" t="s">
        <v>11</v>
      </c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41"/>
      <c r="U312" s="42"/>
    </row>
    <row r="313" spans="1:21" s="22" customFormat="1" ht="8.1" customHeight="1" x14ac:dyDescent="0.25">
      <c r="A313" s="107" t="s">
        <v>689</v>
      </c>
      <c r="B313" s="108" t="s">
        <v>690</v>
      </c>
      <c r="C313" s="132" t="s">
        <v>690</v>
      </c>
      <c r="D313" s="133"/>
      <c r="E313" s="133"/>
      <c r="F313" s="133"/>
      <c r="G313" s="134"/>
      <c r="H313" s="23" t="s">
        <v>11</v>
      </c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41"/>
      <c r="U313" s="42"/>
    </row>
    <row r="314" spans="1:21" s="22" customFormat="1" ht="17.100000000000001" customHeight="1" x14ac:dyDescent="0.25">
      <c r="A314" s="107" t="s">
        <v>453</v>
      </c>
      <c r="B314" s="108"/>
      <c r="C314" s="109" t="s">
        <v>454</v>
      </c>
      <c r="D314" s="110"/>
      <c r="E314" s="110"/>
      <c r="F314" s="110"/>
      <c r="G314" s="111"/>
      <c r="H314" s="23" t="s">
        <v>455</v>
      </c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41"/>
      <c r="U314" s="42"/>
    </row>
    <row r="315" spans="1:21" s="22" customFormat="1" ht="8.1" customHeight="1" x14ac:dyDescent="0.25">
      <c r="A315" s="107" t="s">
        <v>456</v>
      </c>
      <c r="B315" s="108"/>
      <c r="C315" s="129" t="s">
        <v>457</v>
      </c>
      <c r="D315" s="130"/>
      <c r="E315" s="130"/>
      <c r="F315" s="130"/>
      <c r="G315" s="131"/>
      <c r="H315" s="23" t="s">
        <v>455</v>
      </c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41"/>
      <c r="U315" s="42"/>
    </row>
    <row r="316" spans="1:21" s="22" customFormat="1" ht="17.100000000000001" customHeight="1" x14ac:dyDescent="0.25">
      <c r="A316" s="107" t="s">
        <v>458</v>
      </c>
      <c r="B316" s="108"/>
      <c r="C316" s="129" t="s">
        <v>459</v>
      </c>
      <c r="D316" s="130"/>
      <c r="E316" s="130"/>
      <c r="F316" s="130"/>
      <c r="G316" s="131"/>
      <c r="H316" s="23" t="s">
        <v>455</v>
      </c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41"/>
      <c r="U316" s="42"/>
    </row>
    <row r="317" spans="1:21" s="22" customFormat="1" ht="17.100000000000001" customHeight="1" x14ac:dyDescent="0.25">
      <c r="A317" s="107" t="s">
        <v>460</v>
      </c>
      <c r="B317" s="108"/>
      <c r="C317" s="129" t="s">
        <v>461</v>
      </c>
      <c r="D317" s="130"/>
      <c r="E317" s="130"/>
      <c r="F317" s="130"/>
      <c r="G317" s="131"/>
      <c r="H317" s="23" t="s">
        <v>455</v>
      </c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41"/>
      <c r="U317" s="42"/>
    </row>
    <row r="318" spans="1:21" s="22" customFormat="1" ht="17.100000000000001" customHeight="1" x14ac:dyDescent="0.25">
      <c r="A318" s="107" t="s">
        <v>462</v>
      </c>
      <c r="B318" s="108"/>
      <c r="C318" s="129" t="s">
        <v>463</v>
      </c>
      <c r="D318" s="130"/>
      <c r="E318" s="130"/>
      <c r="F318" s="130"/>
      <c r="G318" s="131"/>
      <c r="H318" s="23" t="s">
        <v>455</v>
      </c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41"/>
      <c r="U318" s="42"/>
    </row>
    <row r="319" spans="1:21" s="22" customFormat="1" ht="8.1" customHeight="1" x14ac:dyDescent="0.25">
      <c r="A319" s="107" t="s">
        <v>464</v>
      </c>
      <c r="B319" s="108"/>
      <c r="C319" s="129" t="s">
        <v>465</v>
      </c>
      <c r="D319" s="130"/>
      <c r="E319" s="130"/>
      <c r="F319" s="130"/>
      <c r="G319" s="131"/>
      <c r="H319" s="23" t="s">
        <v>455</v>
      </c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41"/>
      <c r="U319" s="42"/>
    </row>
    <row r="320" spans="1:21" s="22" customFormat="1" ht="8.1" customHeight="1" x14ac:dyDescent="0.25">
      <c r="A320" s="107" t="s">
        <v>466</v>
      </c>
      <c r="B320" s="108"/>
      <c r="C320" s="129" t="s">
        <v>467</v>
      </c>
      <c r="D320" s="130"/>
      <c r="E320" s="130"/>
      <c r="F320" s="130"/>
      <c r="G320" s="131"/>
      <c r="H320" s="23" t="s">
        <v>455</v>
      </c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41"/>
      <c r="U320" s="42"/>
    </row>
    <row r="321" spans="1:21" s="22" customFormat="1" ht="8.1" customHeight="1" x14ac:dyDescent="0.25">
      <c r="A321" s="107" t="s">
        <v>468</v>
      </c>
      <c r="B321" s="108"/>
      <c r="C321" s="129" t="s">
        <v>469</v>
      </c>
      <c r="D321" s="130"/>
      <c r="E321" s="130"/>
      <c r="F321" s="130"/>
      <c r="G321" s="131"/>
      <c r="H321" s="23" t="s">
        <v>455</v>
      </c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41"/>
      <c r="U321" s="42"/>
    </row>
    <row r="322" spans="1:21" s="22" customFormat="1" ht="8.1" customHeight="1" x14ac:dyDescent="0.25">
      <c r="A322" s="107" t="s">
        <v>470</v>
      </c>
      <c r="B322" s="108"/>
      <c r="C322" s="129" t="s">
        <v>471</v>
      </c>
      <c r="D322" s="130"/>
      <c r="E322" s="130"/>
      <c r="F322" s="130"/>
      <c r="G322" s="131"/>
      <c r="H322" s="23" t="s">
        <v>455</v>
      </c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41"/>
      <c r="U322" s="42"/>
    </row>
    <row r="323" spans="1:21" s="22" customFormat="1" ht="8.1" customHeight="1" x14ac:dyDescent="0.25">
      <c r="A323" s="107" t="s">
        <v>472</v>
      </c>
      <c r="B323" s="108"/>
      <c r="C323" s="129" t="s">
        <v>473</v>
      </c>
      <c r="D323" s="130"/>
      <c r="E323" s="130"/>
      <c r="F323" s="130"/>
      <c r="G323" s="131"/>
      <c r="H323" s="23" t="s">
        <v>455</v>
      </c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41"/>
      <c r="U323" s="42"/>
    </row>
    <row r="324" spans="1:21" s="22" customFormat="1" ht="16.5" customHeight="1" x14ac:dyDescent="0.25">
      <c r="A324" s="107" t="s">
        <v>474</v>
      </c>
      <c r="B324" s="108"/>
      <c r="C324" s="129" t="s">
        <v>475</v>
      </c>
      <c r="D324" s="130"/>
      <c r="E324" s="130"/>
      <c r="F324" s="130"/>
      <c r="G324" s="131"/>
      <c r="H324" s="23" t="s">
        <v>455</v>
      </c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41"/>
      <c r="U324" s="42"/>
    </row>
    <row r="325" spans="1:21" s="22" customFormat="1" ht="8.1" customHeight="1" x14ac:dyDescent="0.25">
      <c r="A325" s="107" t="s">
        <v>476</v>
      </c>
      <c r="B325" s="108"/>
      <c r="C325" s="132" t="s">
        <v>35</v>
      </c>
      <c r="D325" s="133"/>
      <c r="E325" s="133"/>
      <c r="F325" s="133"/>
      <c r="G325" s="134"/>
      <c r="H325" s="23" t="s">
        <v>455</v>
      </c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41"/>
      <c r="U325" s="42"/>
    </row>
    <row r="326" spans="1:21" s="22" customFormat="1" ht="9" customHeight="1" thickBot="1" x14ac:dyDescent="0.3">
      <c r="A326" s="141" t="s">
        <v>477</v>
      </c>
      <c r="B326" s="142"/>
      <c r="C326" s="170" t="s">
        <v>37</v>
      </c>
      <c r="D326" s="171"/>
      <c r="E326" s="171"/>
      <c r="F326" s="171"/>
      <c r="G326" s="172"/>
      <c r="H326" s="25" t="s">
        <v>455</v>
      </c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53"/>
      <c r="U326" s="54"/>
    </row>
    <row r="327" spans="1:21" s="22" customFormat="1" ht="10.5" customHeight="1" thickBot="1" x14ac:dyDescent="0.25">
      <c r="A327" s="155" t="s">
        <v>704</v>
      </c>
      <c r="B327" s="156"/>
      <c r="C327" s="156"/>
      <c r="D327" s="156"/>
      <c r="E327" s="156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7"/>
    </row>
    <row r="328" spans="1:21" s="22" customFormat="1" ht="18" customHeight="1" x14ac:dyDescent="0.25">
      <c r="A328" s="124" t="s">
        <v>478</v>
      </c>
      <c r="B328" s="125"/>
      <c r="C328" s="126" t="s">
        <v>479</v>
      </c>
      <c r="D328" s="127"/>
      <c r="E328" s="127"/>
      <c r="F328" s="127"/>
      <c r="G328" s="128"/>
      <c r="H328" s="75" t="s">
        <v>215</v>
      </c>
      <c r="I328" s="76" t="s">
        <v>480</v>
      </c>
      <c r="J328" s="76" t="s">
        <v>480</v>
      </c>
      <c r="K328" s="76" t="s">
        <v>480</v>
      </c>
      <c r="L328" s="76" t="s">
        <v>480</v>
      </c>
      <c r="M328" s="76" t="s">
        <v>480</v>
      </c>
      <c r="N328" s="76" t="s">
        <v>480</v>
      </c>
      <c r="O328" s="76" t="s">
        <v>480</v>
      </c>
      <c r="P328" s="76" t="s">
        <v>480</v>
      </c>
      <c r="Q328" s="76" t="s">
        <v>480</v>
      </c>
      <c r="R328" s="76" t="s">
        <v>480</v>
      </c>
      <c r="S328" s="76" t="s">
        <v>480</v>
      </c>
      <c r="T328" s="77" t="s">
        <v>480</v>
      </c>
      <c r="U328" s="78" t="s">
        <v>480</v>
      </c>
    </row>
    <row r="329" spans="1:21" s="22" customFormat="1" ht="8.25" customHeight="1" x14ac:dyDescent="0.25">
      <c r="A329" s="107" t="s">
        <v>481</v>
      </c>
      <c r="B329" s="108"/>
      <c r="C329" s="109" t="s">
        <v>482</v>
      </c>
      <c r="D329" s="110"/>
      <c r="E329" s="110"/>
      <c r="F329" s="110"/>
      <c r="G329" s="111"/>
      <c r="H329" s="23" t="s">
        <v>483</v>
      </c>
      <c r="I329" s="61">
        <v>0</v>
      </c>
      <c r="J329" s="61">
        <v>0</v>
      </c>
      <c r="K329" s="61">
        <v>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61">
        <v>0</v>
      </c>
      <c r="R329" s="61">
        <v>0</v>
      </c>
      <c r="S329" s="61">
        <v>0</v>
      </c>
      <c r="T329" s="41">
        <v>0</v>
      </c>
      <c r="U329" s="42">
        <v>0</v>
      </c>
    </row>
    <row r="330" spans="1:21" s="22" customFormat="1" ht="8.25" customHeight="1" x14ac:dyDescent="0.25">
      <c r="A330" s="107" t="s">
        <v>484</v>
      </c>
      <c r="B330" s="108"/>
      <c r="C330" s="109" t="s">
        <v>485</v>
      </c>
      <c r="D330" s="110"/>
      <c r="E330" s="110"/>
      <c r="F330" s="110"/>
      <c r="G330" s="111"/>
      <c r="H330" s="23" t="s">
        <v>486</v>
      </c>
      <c r="I330" s="61">
        <v>0</v>
      </c>
      <c r="J330" s="61">
        <v>0</v>
      </c>
      <c r="K330" s="61">
        <v>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61">
        <v>0</v>
      </c>
      <c r="R330" s="61">
        <v>0</v>
      </c>
      <c r="S330" s="61">
        <v>0</v>
      </c>
      <c r="T330" s="41">
        <v>0</v>
      </c>
      <c r="U330" s="42">
        <v>0</v>
      </c>
    </row>
    <row r="331" spans="1:21" s="22" customFormat="1" ht="8.25" customHeight="1" x14ac:dyDescent="0.25">
      <c r="A331" s="107" t="s">
        <v>487</v>
      </c>
      <c r="B331" s="108"/>
      <c r="C331" s="109" t="s">
        <v>488</v>
      </c>
      <c r="D331" s="110"/>
      <c r="E331" s="110"/>
      <c r="F331" s="110"/>
      <c r="G331" s="111"/>
      <c r="H331" s="23" t="s">
        <v>483</v>
      </c>
      <c r="I331" s="61">
        <v>0</v>
      </c>
      <c r="J331" s="61">
        <v>0</v>
      </c>
      <c r="K331" s="61">
        <v>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61">
        <v>0</v>
      </c>
      <c r="R331" s="61">
        <v>0</v>
      </c>
      <c r="S331" s="61">
        <v>0</v>
      </c>
      <c r="T331" s="41">
        <v>0</v>
      </c>
      <c r="U331" s="42">
        <v>0</v>
      </c>
    </row>
    <row r="332" spans="1:21" s="22" customFormat="1" ht="8.25" customHeight="1" x14ac:dyDescent="0.25">
      <c r="A332" s="107" t="s">
        <v>489</v>
      </c>
      <c r="B332" s="108"/>
      <c r="C332" s="109" t="s">
        <v>490</v>
      </c>
      <c r="D332" s="110"/>
      <c r="E332" s="110"/>
      <c r="F332" s="110"/>
      <c r="G332" s="111"/>
      <c r="H332" s="23" t="s">
        <v>486</v>
      </c>
      <c r="I332" s="61">
        <v>0</v>
      </c>
      <c r="J332" s="61">
        <v>0</v>
      </c>
      <c r="K332" s="61">
        <v>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61">
        <v>0</v>
      </c>
      <c r="R332" s="61">
        <v>0</v>
      </c>
      <c r="S332" s="61">
        <v>0</v>
      </c>
      <c r="T332" s="41">
        <v>0</v>
      </c>
      <c r="U332" s="42">
        <v>0</v>
      </c>
    </row>
    <row r="333" spans="1:21" s="22" customFormat="1" ht="8.25" customHeight="1" x14ac:dyDescent="0.25">
      <c r="A333" s="107" t="s">
        <v>491</v>
      </c>
      <c r="B333" s="108"/>
      <c r="C333" s="109" t="s">
        <v>492</v>
      </c>
      <c r="D333" s="110"/>
      <c r="E333" s="110"/>
      <c r="F333" s="110"/>
      <c r="G333" s="111"/>
      <c r="H333" s="23" t="s">
        <v>493</v>
      </c>
      <c r="I333" s="61">
        <v>0</v>
      </c>
      <c r="J333" s="61">
        <v>0</v>
      </c>
      <c r="K333" s="61">
        <v>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61">
        <v>0</v>
      </c>
      <c r="R333" s="61">
        <v>0</v>
      </c>
      <c r="S333" s="61">
        <v>0</v>
      </c>
      <c r="T333" s="41">
        <v>0</v>
      </c>
      <c r="U333" s="42">
        <v>0</v>
      </c>
    </row>
    <row r="334" spans="1:21" s="22" customFormat="1" ht="8.25" customHeight="1" x14ac:dyDescent="0.25">
      <c r="A334" s="107" t="s">
        <v>494</v>
      </c>
      <c r="B334" s="108"/>
      <c r="C334" s="109" t="s">
        <v>495</v>
      </c>
      <c r="D334" s="110"/>
      <c r="E334" s="110"/>
      <c r="F334" s="110"/>
      <c r="G334" s="111"/>
      <c r="H334" s="23" t="s">
        <v>215</v>
      </c>
      <c r="I334" s="61" t="s">
        <v>480</v>
      </c>
      <c r="J334" s="61" t="s">
        <v>480</v>
      </c>
      <c r="K334" s="61" t="s">
        <v>480</v>
      </c>
      <c r="L334" s="61" t="s">
        <v>480</v>
      </c>
      <c r="M334" s="61" t="s">
        <v>480</v>
      </c>
      <c r="N334" s="61" t="s">
        <v>480</v>
      </c>
      <c r="O334" s="61" t="s">
        <v>480</v>
      </c>
      <c r="P334" s="61" t="s">
        <v>480</v>
      </c>
      <c r="Q334" s="61" t="s">
        <v>480</v>
      </c>
      <c r="R334" s="61" t="s">
        <v>480</v>
      </c>
      <c r="S334" s="61" t="s">
        <v>480</v>
      </c>
      <c r="T334" s="41" t="s">
        <v>480</v>
      </c>
      <c r="U334" s="42" t="s">
        <v>480</v>
      </c>
    </row>
    <row r="335" spans="1:21" s="22" customFormat="1" ht="8.1" customHeight="1" x14ac:dyDescent="0.25">
      <c r="A335" s="107" t="s">
        <v>496</v>
      </c>
      <c r="B335" s="108"/>
      <c r="C335" s="129" t="s">
        <v>497</v>
      </c>
      <c r="D335" s="130"/>
      <c r="E335" s="130"/>
      <c r="F335" s="130"/>
      <c r="G335" s="131"/>
      <c r="H335" s="23" t="s">
        <v>493</v>
      </c>
      <c r="I335" s="61">
        <v>0</v>
      </c>
      <c r="J335" s="61">
        <v>0</v>
      </c>
      <c r="K335" s="61">
        <v>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61">
        <v>0</v>
      </c>
      <c r="R335" s="61">
        <v>0</v>
      </c>
      <c r="S335" s="61">
        <v>0</v>
      </c>
      <c r="T335" s="41">
        <v>0</v>
      </c>
      <c r="U335" s="42">
        <v>0</v>
      </c>
    </row>
    <row r="336" spans="1:21" s="22" customFormat="1" ht="8.1" customHeight="1" x14ac:dyDescent="0.25">
      <c r="A336" s="107" t="s">
        <v>498</v>
      </c>
      <c r="B336" s="108"/>
      <c r="C336" s="129" t="s">
        <v>499</v>
      </c>
      <c r="D336" s="130"/>
      <c r="E336" s="130"/>
      <c r="F336" s="130"/>
      <c r="G336" s="131"/>
      <c r="H336" s="23" t="s">
        <v>500</v>
      </c>
      <c r="I336" s="61">
        <v>0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61">
        <v>0</v>
      </c>
      <c r="R336" s="61">
        <v>0</v>
      </c>
      <c r="S336" s="61">
        <v>0</v>
      </c>
      <c r="T336" s="41">
        <v>0</v>
      </c>
      <c r="U336" s="42">
        <v>0</v>
      </c>
    </row>
    <row r="337" spans="1:21" s="22" customFormat="1" ht="8.25" customHeight="1" x14ac:dyDescent="0.25">
      <c r="A337" s="107" t="s">
        <v>501</v>
      </c>
      <c r="B337" s="108"/>
      <c r="C337" s="109" t="s">
        <v>502</v>
      </c>
      <c r="D337" s="110"/>
      <c r="E337" s="110"/>
      <c r="F337" s="110"/>
      <c r="G337" s="111"/>
      <c r="H337" s="23" t="s">
        <v>215</v>
      </c>
      <c r="I337" s="61" t="s">
        <v>480</v>
      </c>
      <c r="J337" s="61" t="s">
        <v>480</v>
      </c>
      <c r="K337" s="61" t="s">
        <v>480</v>
      </c>
      <c r="L337" s="61" t="s">
        <v>480</v>
      </c>
      <c r="M337" s="61" t="s">
        <v>480</v>
      </c>
      <c r="N337" s="61" t="s">
        <v>480</v>
      </c>
      <c r="O337" s="61" t="s">
        <v>480</v>
      </c>
      <c r="P337" s="61" t="s">
        <v>480</v>
      </c>
      <c r="Q337" s="61" t="s">
        <v>480</v>
      </c>
      <c r="R337" s="61" t="s">
        <v>480</v>
      </c>
      <c r="S337" s="61" t="s">
        <v>480</v>
      </c>
      <c r="T337" s="41" t="s">
        <v>480</v>
      </c>
      <c r="U337" s="42" t="s">
        <v>480</v>
      </c>
    </row>
    <row r="338" spans="1:21" s="22" customFormat="1" ht="8.1" customHeight="1" x14ac:dyDescent="0.25">
      <c r="A338" s="107" t="s">
        <v>503</v>
      </c>
      <c r="B338" s="108"/>
      <c r="C338" s="129" t="s">
        <v>497</v>
      </c>
      <c r="D338" s="130"/>
      <c r="E338" s="130"/>
      <c r="F338" s="130"/>
      <c r="G338" s="131"/>
      <c r="H338" s="23" t="s">
        <v>493</v>
      </c>
      <c r="I338" s="61">
        <v>0</v>
      </c>
      <c r="J338" s="61">
        <v>0</v>
      </c>
      <c r="K338" s="61">
        <v>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61">
        <v>0</v>
      </c>
      <c r="R338" s="61">
        <v>0</v>
      </c>
      <c r="S338" s="61">
        <v>0</v>
      </c>
      <c r="T338" s="41">
        <v>0</v>
      </c>
      <c r="U338" s="42">
        <v>0</v>
      </c>
    </row>
    <row r="339" spans="1:21" s="22" customFormat="1" ht="8.1" customHeight="1" x14ac:dyDescent="0.25">
      <c r="A339" s="107" t="s">
        <v>504</v>
      </c>
      <c r="B339" s="108"/>
      <c r="C339" s="129" t="s">
        <v>505</v>
      </c>
      <c r="D339" s="130"/>
      <c r="E339" s="130"/>
      <c r="F339" s="130"/>
      <c r="G339" s="131"/>
      <c r="H339" s="23" t="s">
        <v>483</v>
      </c>
      <c r="I339" s="61">
        <v>0</v>
      </c>
      <c r="J339" s="61">
        <v>0</v>
      </c>
      <c r="K339" s="61">
        <v>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61">
        <v>0</v>
      </c>
      <c r="R339" s="61">
        <v>0</v>
      </c>
      <c r="S339" s="61">
        <v>0</v>
      </c>
      <c r="T339" s="41">
        <v>0</v>
      </c>
      <c r="U339" s="42">
        <v>0</v>
      </c>
    </row>
    <row r="340" spans="1:21" s="22" customFormat="1" ht="8.1" customHeight="1" x14ac:dyDescent="0.25">
      <c r="A340" s="107" t="s">
        <v>506</v>
      </c>
      <c r="B340" s="108"/>
      <c r="C340" s="129" t="s">
        <v>499</v>
      </c>
      <c r="D340" s="130"/>
      <c r="E340" s="130"/>
      <c r="F340" s="130"/>
      <c r="G340" s="131"/>
      <c r="H340" s="23" t="s">
        <v>500</v>
      </c>
      <c r="I340" s="61">
        <v>0</v>
      </c>
      <c r="J340" s="61">
        <v>0</v>
      </c>
      <c r="K340" s="61">
        <v>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61">
        <v>0</v>
      </c>
      <c r="R340" s="61">
        <v>0</v>
      </c>
      <c r="S340" s="61">
        <v>0</v>
      </c>
      <c r="T340" s="41">
        <v>0</v>
      </c>
      <c r="U340" s="42">
        <v>0</v>
      </c>
    </row>
    <row r="341" spans="1:21" s="22" customFormat="1" ht="8.25" customHeight="1" x14ac:dyDescent="0.25">
      <c r="A341" s="107" t="s">
        <v>507</v>
      </c>
      <c r="B341" s="108"/>
      <c r="C341" s="109" t="s">
        <v>508</v>
      </c>
      <c r="D341" s="110"/>
      <c r="E341" s="110"/>
      <c r="F341" s="110"/>
      <c r="G341" s="111"/>
      <c r="H341" s="23" t="s">
        <v>215</v>
      </c>
      <c r="I341" s="61" t="s">
        <v>480</v>
      </c>
      <c r="J341" s="61" t="s">
        <v>480</v>
      </c>
      <c r="K341" s="61" t="s">
        <v>480</v>
      </c>
      <c r="L341" s="61" t="s">
        <v>480</v>
      </c>
      <c r="M341" s="61" t="s">
        <v>480</v>
      </c>
      <c r="N341" s="61" t="s">
        <v>480</v>
      </c>
      <c r="O341" s="61" t="s">
        <v>480</v>
      </c>
      <c r="P341" s="61" t="s">
        <v>480</v>
      </c>
      <c r="Q341" s="61" t="s">
        <v>480</v>
      </c>
      <c r="R341" s="61" t="s">
        <v>480</v>
      </c>
      <c r="S341" s="61" t="s">
        <v>480</v>
      </c>
      <c r="T341" s="41" t="s">
        <v>480</v>
      </c>
      <c r="U341" s="42" t="s">
        <v>480</v>
      </c>
    </row>
    <row r="342" spans="1:21" s="22" customFormat="1" ht="8.1" customHeight="1" x14ac:dyDescent="0.25">
      <c r="A342" s="107" t="s">
        <v>509</v>
      </c>
      <c r="B342" s="108"/>
      <c r="C342" s="129" t="s">
        <v>497</v>
      </c>
      <c r="D342" s="130"/>
      <c r="E342" s="130"/>
      <c r="F342" s="130"/>
      <c r="G342" s="131"/>
      <c r="H342" s="23" t="s">
        <v>493</v>
      </c>
      <c r="I342" s="61">
        <v>0</v>
      </c>
      <c r="J342" s="61">
        <v>0</v>
      </c>
      <c r="K342" s="61">
        <v>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61">
        <v>0</v>
      </c>
      <c r="R342" s="61">
        <v>0</v>
      </c>
      <c r="S342" s="61">
        <v>0</v>
      </c>
      <c r="T342" s="41">
        <v>0</v>
      </c>
      <c r="U342" s="42">
        <v>0</v>
      </c>
    </row>
    <row r="343" spans="1:21" s="22" customFormat="1" ht="8.1" customHeight="1" x14ac:dyDescent="0.25">
      <c r="A343" s="107" t="s">
        <v>510</v>
      </c>
      <c r="B343" s="108"/>
      <c r="C343" s="129" t="s">
        <v>499</v>
      </c>
      <c r="D343" s="130"/>
      <c r="E343" s="130"/>
      <c r="F343" s="130"/>
      <c r="G343" s="131"/>
      <c r="H343" s="23" t="s">
        <v>500</v>
      </c>
      <c r="I343" s="61">
        <v>0</v>
      </c>
      <c r="J343" s="61">
        <v>0</v>
      </c>
      <c r="K343" s="61">
        <v>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61">
        <v>0</v>
      </c>
      <c r="R343" s="61">
        <v>0</v>
      </c>
      <c r="S343" s="61">
        <v>0</v>
      </c>
      <c r="T343" s="41">
        <v>0</v>
      </c>
      <c r="U343" s="42">
        <v>0</v>
      </c>
    </row>
    <row r="344" spans="1:21" s="22" customFormat="1" ht="8.25" customHeight="1" x14ac:dyDescent="0.25">
      <c r="A344" s="107" t="s">
        <v>511</v>
      </c>
      <c r="B344" s="108"/>
      <c r="C344" s="109" t="s">
        <v>512</v>
      </c>
      <c r="D344" s="110"/>
      <c r="E344" s="110"/>
      <c r="F344" s="110"/>
      <c r="G344" s="111"/>
      <c r="H344" s="23" t="s">
        <v>215</v>
      </c>
      <c r="I344" s="61" t="s">
        <v>480</v>
      </c>
      <c r="J344" s="61" t="s">
        <v>480</v>
      </c>
      <c r="K344" s="61" t="s">
        <v>480</v>
      </c>
      <c r="L344" s="61" t="s">
        <v>480</v>
      </c>
      <c r="M344" s="61" t="s">
        <v>480</v>
      </c>
      <c r="N344" s="61" t="s">
        <v>480</v>
      </c>
      <c r="O344" s="61" t="s">
        <v>480</v>
      </c>
      <c r="P344" s="61" t="s">
        <v>480</v>
      </c>
      <c r="Q344" s="61" t="s">
        <v>480</v>
      </c>
      <c r="R344" s="61" t="s">
        <v>480</v>
      </c>
      <c r="S344" s="61" t="s">
        <v>480</v>
      </c>
      <c r="T344" s="41" t="s">
        <v>480</v>
      </c>
      <c r="U344" s="42" t="s">
        <v>480</v>
      </c>
    </row>
    <row r="345" spans="1:21" s="22" customFormat="1" ht="8.1" customHeight="1" x14ac:dyDescent="0.25">
      <c r="A345" s="107" t="s">
        <v>513</v>
      </c>
      <c r="B345" s="108"/>
      <c r="C345" s="129" t="s">
        <v>497</v>
      </c>
      <c r="D345" s="130"/>
      <c r="E345" s="130"/>
      <c r="F345" s="130"/>
      <c r="G345" s="131"/>
      <c r="H345" s="23" t="s">
        <v>493</v>
      </c>
      <c r="I345" s="61">
        <v>0</v>
      </c>
      <c r="J345" s="61">
        <v>0</v>
      </c>
      <c r="K345" s="61">
        <v>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61">
        <v>0</v>
      </c>
      <c r="R345" s="61">
        <v>0</v>
      </c>
      <c r="S345" s="61">
        <v>0</v>
      </c>
      <c r="T345" s="41">
        <v>0</v>
      </c>
      <c r="U345" s="42">
        <v>0</v>
      </c>
    </row>
    <row r="346" spans="1:21" s="22" customFormat="1" ht="8.1" customHeight="1" x14ac:dyDescent="0.25">
      <c r="A346" s="107" t="s">
        <v>514</v>
      </c>
      <c r="B346" s="108"/>
      <c r="C346" s="129" t="s">
        <v>505</v>
      </c>
      <c r="D346" s="130"/>
      <c r="E346" s="130"/>
      <c r="F346" s="130"/>
      <c r="G346" s="131"/>
      <c r="H346" s="23" t="s">
        <v>483</v>
      </c>
      <c r="I346" s="61">
        <v>0</v>
      </c>
      <c r="J346" s="61">
        <v>0</v>
      </c>
      <c r="K346" s="61">
        <v>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61">
        <v>0</v>
      </c>
      <c r="R346" s="61">
        <v>0</v>
      </c>
      <c r="S346" s="61">
        <v>0</v>
      </c>
      <c r="T346" s="41">
        <v>0</v>
      </c>
      <c r="U346" s="42">
        <v>0</v>
      </c>
    </row>
    <row r="347" spans="1:21" s="22" customFormat="1" ht="8.1" customHeight="1" x14ac:dyDescent="0.25">
      <c r="A347" s="107" t="s">
        <v>515</v>
      </c>
      <c r="B347" s="108"/>
      <c r="C347" s="129" t="s">
        <v>499</v>
      </c>
      <c r="D347" s="130"/>
      <c r="E347" s="130"/>
      <c r="F347" s="130"/>
      <c r="G347" s="131"/>
      <c r="H347" s="23" t="s">
        <v>500</v>
      </c>
      <c r="I347" s="61">
        <v>0</v>
      </c>
      <c r="J347" s="61">
        <v>0</v>
      </c>
      <c r="K347" s="61">
        <v>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61">
        <v>0</v>
      </c>
      <c r="R347" s="61">
        <v>0</v>
      </c>
      <c r="S347" s="61">
        <v>0</v>
      </c>
      <c r="T347" s="41">
        <v>0</v>
      </c>
      <c r="U347" s="42">
        <v>0</v>
      </c>
    </row>
    <row r="348" spans="1:21" s="28" customFormat="1" ht="9" customHeight="1" x14ac:dyDescent="0.25">
      <c r="A348" s="124" t="s">
        <v>516</v>
      </c>
      <c r="B348" s="125"/>
      <c r="C348" s="126" t="s">
        <v>517</v>
      </c>
      <c r="D348" s="127"/>
      <c r="E348" s="127"/>
      <c r="F348" s="127"/>
      <c r="G348" s="128"/>
      <c r="H348" s="75" t="s">
        <v>215</v>
      </c>
      <c r="I348" s="76" t="s">
        <v>480</v>
      </c>
      <c r="J348" s="76" t="s">
        <v>480</v>
      </c>
      <c r="K348" s="76" t="s">
        <v>480</v>
      </c>
      <c r="L348" s="76" t="s">
        <v>480</v>
      </c>
      <c r="M348" s="76" t="s">
        <v>480</v>
      </c>
      <c r="N348" s="76" t="s">
        <v>480</v>
      </c>
      <c r="O348" s="76" t="s">
        <v>480</v>
      </c>
      <c r="P348" s="76" t="s">
        <v>480</v>
      </c>
      <c r="Q348" s="76" t="s">
        <v>480</v>
      </c>
      <c r="R348" s="76" t="s">
        <v>480</v>
      </c>
      <c r="S348" s="76" t="s">
        <v>480</v>
      </c>
      <c r="T348" s="77" t="s">
        <v>480</v>
      </c>
      <c r="U348" s="78" t="s">
        <v>480</v>
      </c>
    </row>
    <row r="349" spans="1:21" s="22" customFormat="1" ht="8.25" customHeight="1" x14ac:dyDescent="0.25">
      <c r="A349" s="107" t="s">
        <v>518</v>
      </c>
      <c r="B349" s="108"/>
      <c r="C349" s="109" t="s">
        <v>519</v>
      </c>
      <c r="D349" s="110"/>
      <c r="E349" s="110"/>
      <c r="F349" s="110"/>
      <c r="G349" s="111"/>
      <c r="H349" s="23" t="s">
        <v>493</v>
      </c>
      <c r="I349" s="61">
        <v>0</v>
      </c>
      <c r="J349" s="61">
        <v>0</v>
      </c>
      <c r="K349" s="61">
        <v>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61">
        <v>0</v>
      </c>
      <c r="R349" s="61">
        <v>0</v>
      </c>
      <c r="S349" s="61">
        <v>0</v>
      </c>
      <c r="T349" s="41">
        <v>0</v>
      </c>
      <c r="U349" s="42">
        <v>0</v>
      </c>
    </row>
    <row r="350" spans="1:21" s="22" customFormat="1" ht="16.5" customHeight="1" x14ac:dyDescent="0.25">
      <c r="A350" s="107" t="s">
        <v>520</v>
      </c>
      <c r="B350" s="108"/>
      <c r="C350" s="129" t="s">
        <v>521</v>
      </c>
      <c r="D350" s="130"/>
      <c r="E350" s="130"/>
      <c r="F350" s="130"/>
      <c r="G350" s="131"/>
      <c r="H350" s="23" t="s">
        <v>493</v>
      </c>
      <c r="I350" s="61">
        <v>0</v>
      </c>
      <c r="J350" s="61">
        <v>0</v>
      </c>
      <c r="K350" s="61">
        <v>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61">
        <v>0</v>
      </c>
      <c r="R350" s="61">
        <v>0</v>
      </c>
      <c r="S350" s="61">
        <v>0</v>
      </c>
      <c r="T350" s="41">
        <v>0</v>
      </c>
      <c r="U350" s="42">
        <v>0</v>
      </c>
    </row>
    <row r="351" spans="1:21" s="22" customFormat="1" ht="8.1" customHeight="1" x14ac:dyDescent="0.25">
      <c r="A351" s="107" t="s">
        <v>522</v>
      </c>
      <c r="B351" s="108"/>
      <c r="C351" s="132" t="s">
        <v>523</v>
      </c>
      <c r="D351" s="133"/>
      <c r="E351" s="133"/>
      <c r="F351" s="133"/>
      <c r="G351" s="134"/>
      <c r="H351" s="23" t="s">
        <v>493</v>
      </c>
      <c r="I351" s="61">
        <v>0</v>
      </c>
      <c r="J351" s="61">
        <v>0</v>
      </c>
      <c r="K351" s="61">
        <v>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61">
        <v>0</v>
      </c>
      <c r="R351" s="61">
        <v>0</v>
      </c>
      <c r="S351" s="61">
        <v>0</v>
      </c>
      <c r="T351" s="41">
        <v>0</v>
      </c>
      <c r="U351" s="42">
        <v>0</v>
      </c>
    </row>
    <row r="352" spans="1:21" s="22" customFormat="1" ht="8.1" customHeight="1" x14ac:dyDescent="0.25">
      <c r="A352" s="107" t="s">
        <v>524</v>
      </c>
      <c r="B352" s="108"/>
      <c r="C352" s="132" t="s">
        <v>525</v>
      </c>
      <c r="D352" s="133"/>
      <c r="E352" s="133"/>
      <c r="F352" s="133"/>
      <c r="G352" s="134"/>
      <c r="H352" s="23" t="s">
        <v>493</v>
      </c>
      <c r="I352" s="61">
        <v>0</v>
      </c>
      <c r="J352" s="61">
        <v>0</v>
      </c>
      <c r="K352" s="61">
        <v>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61">
        <v>0</v>
      </c>
      <c r="R352" s="61">
        <v>0</v>
      </c>
      <c r="S352" s="61">
        <v>0</v>
      </c>
      <c r="T352" s="41">
        <v>0</v>
      </c>
      <c r="U352" s="42">
        <v>0</v>
      </c>
    </row>
    <row r="353" spans="1:21" s="22" customFormat="1" ht="8.25" customHeight="1" x14ac:dyDescent="0.25">
      <c r="A353" s="107" t="s">
        <v>526</v>
      </c>
      <c r="B353" s="108"/>
      <c r="C353" s="109" t="s">
        <v>527</v>
      </c>
      <c r="D353" s="110"/>
      <c r="E353" s="110"/>
      <c r="F353" s="110"/>
      <c r="G353" s="111"/>
      <c r="H353" s="23" t="s">
        <v>493</v>
      </c>
      <c r="I353" s="61">
        <v>0</v>
      </c>
      <c r="J353" s="61">
        <v>0</v>
      </c>
      <c r="K353" s="61">
        <v>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61">
        <v>0</v>
      </c>
      <c r="R353" s="61">
        <v>0</v>
      </c>
      <c r="S353" s="61">
        <v>0</v>
      </c>
      <c r="T353" s="41">
        <v>0</v>
      </c>
      <c r="U353" s="42">
        <v>0</v>
      </c>
    </row>
    <row r="354" spans="1:21" s="22" customFormat="1" ht="8.25" customHeight="1" x14ac:dyDescent="0.25">
      <c r="A354" s="107" t="s">
        <v>528</v>
      </c>
      <c r="B354" s="108"/>
      <c r="C354" s="109" t="s">
        <v>529</v>
      </c>
      <c r="D354" s="110"/>
      <c r="E354" s="110"/>
      <c r="F354" s="110"/>
      <c r="G354" s="111"/>
      <c r="H354" s="23" t="s">
        <v>483</v>
      </c>
      <c r="I354" s="61">
        <v>0</v>
      </c>
      <c r="J354" s="61">
        <v>0</v>
      </c>
      <c r="K354" s="61">
        <v>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61">
        <v>0</v>
      </c>
      <c r="R354" s="61">
        <v>0</v>
      </c>
      <c r="S354" s="61">
        <v>0</v>
      </c>
      <c r="T354" s="41">
        <v>0</v>
      </c>
      <c r="U354" s="42">
        <v>0</v>
      </c>
    </row>
    <row r="355" spans="1:21" s="22" customFormat="1" ht="16.5" customHeight="1" x14ac:dyDescent="0.25">
      <c r="A355" s="107" t="s">
        <v>530</v>
      </c>
      <c r="B355" s="108"/>
      <c r="C355" s="129" t="s">
        <v>531</v>
      </c>
      <c r="D355" s="130"/>
      <c r="E355" s="130"/>
      <c r="F355" s="130"/>
      <c r="G355" s="131"/>
      <c r="H355" s="23" t="s">
        <v>483</v>
      </c>
      <c r="I355" s="61">
        <v>0</v>
      </c>
      <c r="J355" s="61">
        <v>0</v>
      </c>
      <c r="K355" s="61">
        <v>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61">
        <v>0</v>
      </c>
      <c r="R355" s="61">
        <v>0</v>
      </c>
      <c r="S355" s="61">
        <v>0</v>
      </c>
      <c r="T355" s="41">
        <v>0</v>
      </c>
      <c r="U355" s="42">
        <v>0</v>
      </c>
    </row>
    <row r="356" spans="1:21" s="22" customFormat="1" ht="8.1" customHeight="1" x14ac:dyDescent="0.25">
      <c r="A356" s="107" t="s">
        <v>532</v>
      </c>
      <c r="B356" s="108"/>
      <c r="C356" s="132" t="s">
        <v>523</v>
      </c>
      <c r="D356" s="133"/>
      <c r="E356" s="133"/>
      <c r="F356" s="133"/>
      <c r="G356" s="134"/>
      <c r="H356" s="23" t="s">
        <v>483</v>
      </c>
      <c r="I356" s="61">
        <v>0</v>
      </c>
      <c r="J356" s="61">
        <v>0</v>
      </c>
      <c r="K356" s="61">
        <v>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61">
        <v>0</v>
      </c>
      <c r="R356" s="61">
        <v>0</v>
      </c>
      <c r="S356" s="61">
        <v>0</v>
      </c>
      <c r="T356" s="41">
        <v>0</v>
      </c>
      <c r="U356" s="42">
        <v>0</v>
      </c>
    </row>
    <row r="357" spans="1:21" s="22" customFormat="1" ht="8.1" customHeight="1" x14ac:dyDescent="0.25">
      <c r="A357" s="107" t="s">
        <v>533</v>
      </c>
      <c r="B357" s="108"/>
      <c r="C357" s="132" t="s">
        <v>525</v>
      </c>
      <c r="D357" s="133"/>
      <c r="E357" s="133"/>
      <c r="F357" s="133"/>
      <c r="G357" s="134"/>
      <c r="H357" s="23" t="s">
        <v>483</v>
      </c>
      <c r="I357" s="61">
        <v>0</v>
      </c>
      <c r="J357" s="61">
        <v>0</v>
      </c>
      <c r="K357" s="61">
        <v>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61">
        <v>0</v>
      </c>
      <c r="R357" s="61">
        <v>0</v>
      </c>
      <c r="S357" s="61">
        <v>0</v>
      </c>
      <c r="T357" s="41">
        <v>0</v>
      </c>
      <c r="U357" s="42">
        <v>0</v>
      </c>
    </row>
    <row r="358" spans="1:21" s="22" customFormat="1" ht="8.25" customHeight="1" x14ac:dyDescent="0.25">
      <c r="A358" s="107" t="s">
        <v>534</v>
      </c>
      <c r="B358" s="108"/>
      <c r="C358" s="109" t="s">
        <v>535</v>
      </c>
      <c r="D358" s="110"/>
      <c r="E358" s="110"/>
      <c r="F358" s="110"/>
      <c r="G358" s="111"/>
      <c r="H358" s="23" t="s">
        <v>536</v>
      </c>
      <c r="I358" s="61">
        <v>0</v>
      </c>
      <c r="J358" s="61">
        <v>0</v>
      </c>
      <c r="K358" s="61">
        <v>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61">
        <v>0</v>
      </c>
      <c r="R358" s="61">
        <v>0</v>
      </c>
      <c r="S358" s="61">
        <v>0</v>
      </c>
      <c r="T358" s="41">
        <v>0</v>
      </c>
      <c r="U358" s="42">
        <v>0</v>
      </c>
    </row>
    <row r="359" spans="1:21" s="22" customFormat="1" ht="16.5" customHeight="1" x14ac:dyDescent="0.25">
      <c r="A359" s="107" t="s">
        <v>537</v>
      </c>
      <c r="B359" s="108"/>
      <c r="C359" s="109" t="s">
        <v>538</v>
      </c>
      <c r="D359" s="110"/>
      <c r="E359" s="110"/>
      <c r="F359" s="110"/>
      <c r="G359" s="111"/>
      <c r="H359" s="23" t="s">
        <v>11</v>
      </c>
      <c r="I359" s="61">
        <v>0</v>
      </c>
      <c r="J359" s="61">
        <v>0</v>
      </c>
      <c r="K359" s="61">
        <v>0</v>
      </c>
      <c r="L359" s="61">
        <v>0</v>
      </c>
      <c r="M359" s="61">
        <v>0</v>
      </c>
      <c r="N359" s="61">
        <v>0</v>
      </c>
      <c r="O359" s="61">
        <v>0</v>
      </c>
      <c r="P359" s="61">
        <v>0</v>
      </c>
      <c r="Q359" s="61">
        <v>0</v>
      </c>
      <c r="R359" s="61">
        <v>0</v>
      </c>
      <c r="S359" s="61">
        <v>0</v>
      </c>
      <c r="T359" s="41">
        <v>0</v>
      </c>
      <c r="U359" s="42">
        <v>0</v>
      </c>
    </row>
    <row r="360" spans="1:21" s="28" customFormat="1" ht="13.5" customHeight="1" x14ac:dyDescent="0.25">
      <c r="A360" s="124" t="s">
        <v>539</v>
      </c>
      <c r="B360" s="125"/>
      <c r="C360" s="126" t="s">
        <v>540</v>
      </c>
      <c r="D360" s="127"/>
      <c r="E360" s="127"/>
      <c r="F360" s="127"/>
      <c r="G360" s="128"/>
      <c r="H360" s="75" t="s">
        <v>215</v>
      </c>
      <c r="I360" s="76" t="s">
        <v>480</v>
      </c>
      <c r="J360" s="76" t="s">
        <v>480</v>
      </c>
      <c r="K360" s="76" t="s">
        <v>480</v>
      </c>
      <c r="L360" s="76" t="s">
        <v>480</v>
      </c>
      <c r="M360" s="76" t="s">
        <v>480</v>
      </c>
      <c r="N360" s="76" t="s">
        <v>480</v>
      </c>
      <c r="O360" s="76" t="s">
        <v>480</v>
      </c>
      <c r="P360" s="76" t="s">
        <v>480</v>
      </c>
      <c r="Q360" s="76" t="s">
        <v>480</v>
      </c>
      <c r="R360" s="76" t="s">
        <v>480</v>
      </c>
      <c r="S360" s="76" t="s">
        <v>480</v>
      </c>
      <c r="T360" s="77" t="s">
        <v>480</v>
      </c>
      <c r="U360" s="78" t="s">
        <v>480</v>
      </c>
    </row>
    <row r="361" spans="1:21" s="22" customFormat="1" ht="9.75" customHeight="1" x14ac:dyDescent="0.25">
      <c r="A361" s="107" t="s">
        <v>541</v>
      </c>
      <c r="B361" s="108"/>
      <c r="C361" s="109" t="s">
        <v>542</v>
      </c>
      <c r="D361" s="110"/>
      <c r="E361" s="110"/>
      <c r="F361" s="110"/>
      <c r="G361" s="111"/>
      <c r="H361" s="23" t="s">
        <v>493</v>
      </c>
      <c r="I361" s="41">
        <v>264.50838399999998</v>
      </c>
      <c r="J361" s="41">
        <v>259.11</v>
      </c>
      <c r="K361" s="41">
        <v>279.23</v>
      </c>
      <c r="L361" s="41">
        <v>267.49</v>
      </c>
      <c r="M361" s="41">
        <v>267.49</v>
      </c>
      <c r="N361" s="41">
        <v>275.95999999999998</v>
      </c>
      <c r="O361" s="41">
        <v>275.95999999999998</v>
      </c>
      <c r="P361" s="41">
        <v>283.87562199999996</v>
      </c>
      <c r="Q361" s="41">
        <v>286.57</v>
      </c>
      <c r="R361" s="41">
        <v>297.16000000000003</v>
      </c>
      <c r="S361" s="41">
        <v>0</v>
      </c>
      <c r="T361" s="41">
        <f>L361+N361+P361+R361</f>
        <v>1124.4856220000001</v>
      </c>
      <c r="U361" s="42">
        <f>M361+O361+Q361+S361+R361</f>
        <v>1127.18</v>
      </c>
    </row>
    <row r="362" spans="1:21" s="22" customFormat="1" x14ac:dyDescent="0.25">
      <c r="A362" s="107" t="s">
        <v>543</v>
      </c>
      <c r="B362" s="108"/>
      <c r="C362" s="109" t="s">
        <v>544</v>
      </c>
      <c r="D362" s="110"/>
      <c r="E362" s="110"/>
      <c r="F362" s="110"/>
      <c r="G362" s="111"/>
      <c r="H362" s="23" t="s">
        <v>486</v>
      </c>
      <c r="I362" s="61">
        <v>0</v>
      </c>
      <c r="J362" s="61">
        <v>0</v>
      </c>
      <c r="K362" s="61">
        <v>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61">
        <v>0</v>
      </c>
      <c r="R362" s="61">
        <v>0</v>
      </c>
      <c r="S362" s="61">
        <v>0</v>
      </c>
      <c r="T362" s="41">
        <f t="shared" ref="T362:T364" si="209">L362+N362+P362+R362</f>
        <v>0</v>
      </c>
      <c r="U362" s="42">
        <f t="shared" ref="U362:U364" si="210">M362+O362+Q362+S362</f>
        <v>0</v>
      </c>
    </row>
    <row r="363" spans="1:21" s="22" customFormat="1" ht="24.75" customHeight="1" x14ac:dyDescent="0.25">
      <c r="A363" s="107" t="s">
        <v>545</v>
      </c>
      <c r="B363" s="108"/>
      <c r="C363" s="109" t="s">
        <v>546</v>
      </c>
      <c r="D363" s="110"/>
      <c r="E363" s="110"/>
      <c r="F363" s="110"/>
      <c r="G363" s="111"/>
      <c r="H363" s="23" t="s">
        <v>11</v>
      </c>
      <c r="I363" s="61">
        <v>0</v>
      </c>
      <c r="J363" s="61">
        <v>0</v>
      </c>
      <c r="K363" s="61">
        <v>0</v>
      </c>
      <c r="L363" s="61">
        <v>0</v>
      </c>
      <c r="M363" s="61">
        <v>0</v>
      </c>
      <c r="N363" s="61">
        <v>0</v>
      </c>
      <c r="O363" s="61">
        <v>0</v>
      </c>
      <c r="P363" s="61">
        <v>0</v>
      </c>
      <c r="Q363" s="61">
        <v>0</v>
      </c>
      <c r="R363" s="61">
        <v>0</v>
      </c>
      <c r="S363" s="61">
        <v>0</v>
      </c>
      <c r="T363" s="41">
        <f t="shared" si="209"/>
        <v>0</v>
      </c>
      <c r="U363" s="42">
        <f t="shared" si="210"/>
        <v>0</v>
      </c>
    </row>
    <row r="364" spans="1:21" s="22" customFormat="1" ht="16.5" customHeight="1" x14ac:dyDescent="0.25">
      <c r="A364" s="107" t="s">
        <v>547</v>
      </c>
      <c r="B364" s="108"/>
      <c r="C364" s="109" t="s">
        <v>548</v>
      </c>
      <c r="D364" s="110"/>
      <c r="E364" s="110"/>
      <c r="F364" s="110"/>
      <c r="G364" s="111"/>
      <c r="H364" s="23" t="s">
        <v>11</v>
      </c>
      <c r="I364" s="61">
        <v>0</v>
      </c>
      <c r="J364" s="61">
        <v>0</v>
      </c>
      <c r="K364" s="61">
        <v>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61">
        <v>0</v>
      </c>
      <c r="R364" s="61">
        <v>0</v>
      </c>
      <c r="S364" s="61">
        <v>0</v>
      </c>
      <c r="T364" s="41">
        <f t="shared" si="209"/>
        <v>0</v>
      </c>
      <c r="U364" s="42">
        <f t="shared" si="210"/>
        <v>0</v>
      </c>
    </row>
    <row r="365" spans="1:21" s="28" customFormat="1" ht="15" customHeight="1" x14ac:dyDescent="0.25">
      <c r="A365" s="124" t="s">
        <v>549</v>
      </c>
      <c r="B365" s="125"/>
      <c r="C365" s="126" t="s">
        <v>550</v>
      </c>
      <c r="D365" s="127"/>
      <c r="E365" s="127"/>
      <c r="F365" s="127"/>
      <c r="G365" s="128"/>
      <c r="H365" s="75" t="s">
        <v>215</v>
      </c>
      <c r="I365" s="76" t="s">
        <v>480</v>
      </c>
      <c r="J365" s="76" t="s">
        <v>480</v>
      </c>
      <c r="K365" s="76" t="s">
        <v>480</v>
      </c>
      <c r="L365" s="76" t="s">
        <v>480</v>
      </c>
      <c r="M365" s="76" t="s">
        <v>480</v>
      </c>
      <c r="N365" s="76" t="s">
        <v>480</v>
      </c>
      <c r="O365" s="76" t="s">
        <v>480</v>
      </c>
      <c r="P365" s="76" t="s">
        <v>480</v>
      </c>
      <c r="Q365" s="76" t="s">
        <v>480</v>
      </c>
      <c r="R365" s="76" t="s">
        <v>480</v>
      </c>
      <c r="S365" s="76" t="s">
        <v>480</v>
      </c>
      <c r="T365" s="77" t="s">
        <v>480</v>
      </c>
      <c r="U365" s="78" t="s">
        <v>480</v>
      </c>
    </row>
    <row r="366" spans="1:21" s="22" customFormat="1" ht="8.25" customHeight="1" x14ac:dyDescent="0.25">
      <c r="A366" s="107" t="s">
        <v>551</v>
      </c>
      <c r="B366" s="108"/>
      <c r="C366" s="109" t="s">
        <v>552</v>
      </c>
      <c r="D366" s="110"/>
      <c r="E366" s="110"/>
      <c r="F366" s="110"/>
      <c r="G366" s="111"/>
      <c r="H366" s="23" t="s">
        <v>483</v>
      </c>
      <c r="I366" s="61">
        <v>0</v>
      </c>
      <c r="J366" s="61">
        <v>0</v>
      </c>
      <c r="K366" s="61">
        <v>0</v>
      </c>
      <c r="L366" s="61">
        <v>0</v>
      </c>
      <c r="M366" s="61">
        <v>0</v>
      </c>
      <c r="N366" s="61">
        <v>0</v>
      </c>
      <c r="O366" s="61">
        <v>0</v>
      </c>
      <c r="P366" s="61">
        <v>0</v>
      </c>
      <c r="Q366" s="61">
        <v>0</v>
      </c>
      <c r="R366" s="61">
        <v>0</v>
      </c>
      <c r="S366" s="61">
        <v>0</v>
      </c>
      <c r="T366" s="41">
        <f t="shared" ref="T366:T376" si="211">L366+N366+P366+R366</f>
        <v>0</v>
      </c>
      <c r="U366" s="42">
        <f t="shared" ref="U366:U376" si="212">M366+O366+Q366+S366</f>
        <v>0</v>
      </c>
    </row>
    <row r="367" spans="1:21" s="22" customFormat="1" ht="24.75" customHeight="1" x14ac:dyDescent="0.25">
      <c r="A367" s="107" t="s">
        <v>553</v>
      </c>
      <c r="B367" s="108"/>
      <c r="C367" s="129" t="s">
        <v>554</v>
      </c>
      <c r="D367" s="130"/>
      <c r="E367" s="130"/>
      <c r="F367" s="130"/>
      <c r="G367" s="131"/>
      <c r="H367" s="23" t="s">
        <v>483</v>
      </c>
      <c r="I367" s="61">
        <v>0</v>
      </c>
      <c r="J367" s="61">
        <v>0</v>
      </c>
      <c r="K367" s="61">
        <v>0</v>
      </c>
      <c r="L367" s="61">
        <v>0</v>
      </c>
      <c r="M367" s="61">
        <v>0</v>
      </c>
      <c r="N367" s="61">
        <v>0</v>
      </c>
      <c r="O367" s="61">
        <v>0</v>
      </c>
      <c r="P367" s="61">
        <v>0</v>
      </c>
      <c r="Q367" s="61">
        <v>0</v>
      </c>
      <c r="R367" s="61">
        <v>0</v>
      </c>
      <c r="S367" s="61">
        <v>0</v>
      </c>
      <c r="T367" s="41">
        <f t="shared" si="211"/>
        <v>0</v>
      </c>
      <c r="U367" s="42">
        <f t="shared" si="212"/>
        <v>0</v>
      </c>
    </row>
    <row r="368" spans="1:21" s="22" customFormat="1" ht="24.75" customHeight="1" x14ac:dyDescent="0.25">
      <c r="A368" s="107" t="s">
        <v>555</v>
      </c>
      <c r="B368" s="108"/>
      <c r="C368" s="129" t="s">
        <v>556</v>
      </c>
      <c r="D368" s="130"/>
      <c r="E368" s="130"/>
      <c r="F368" s="130"/>
      <c r="G368" s="131"/>
      <c r="H368" s="23" t="s">
        <v>483</v>
      </c>
      <c r="I368" s="61">
        <v>0</v>
      </c>
      <c r="J368" s="61">
        <v>0</v>
      </c>
      <c r="K368" s="61">
        <v>0</v>
      </c>
      <c r="L368" s="61">
        <v>0</v>
      </c>
      <c r="M368" s="61">
        <v>0</v>
      </c>
      <c r="N368" s="61">
        <v>0</v>
      </c>
      <c r="O368" s="61">
        <v>0</v>
      </c>
      <c r="P368" s="61">
        <v>0</v>
      </c>
      <c r="Q368" s="61">
        <v>0</v>
      </c>
      <c r="R368" s="61">
        <v>0</v>
      </c>
      <c r="S368" s="61">
        <v>0</v>
      </c>
      <c r="T368" s="41">
        <f t="shared" si="211"/>
        <v>0</v>
      </c>
      <c r="U368" s="42">
        <f t="shared" si="212"/>
        <v>0</v>
      </c>
    </row>
    <row r="369" spans="1:21" s="22" customFormat="1" ht="16.5" customHeight="1" x14ac:dyDescent="0.25">
      <c r="A369" s="107" t="s">
        <v>557</v>
      </c>
      <c r="B369" s="108"/>
      <c r="C369" s="129" t="s">
        <v>558</v>
      </c>
      <c r="D369" s="130"/>
      <c r="E369" s="130"/>
      <c r="F369" s="130"/>
      <c r="G369" s="131"/>
      <c r="H369" s="23" t="s">
        <v>483</v>
      </c>
      <c r="I369" s="61">
        <v>0</v>
      </c>
      <c r="J369" s="61">
        <v>0</v>
      </c>
      <c r="K369" s="61">
        <v>0</v>
      </c>
      <c r="L369" s="61">
        <v>0</v>
      </c>
      <c r="M369" s="61">
        <v>0</v>
      </c>
      <c r="N369" s="61">
        <v>0</v>
      </c>
      <c r="O369" s="61">
        <v>0</v>
      </c>
      <c r="P369" s="61">
        <v>0</v>
      </c>
      <c r="Q369" s="61">
        <v>0</v>
      </c>
      <c r="R369" s="61">
        <v>0</v>
      </c>
      <c r="S369" s="61">
        <v>0</v>
      </c>
      <c r="T369" s="41">
        <f t="shared" si="211"/>
        <v>0</v>
      </c>
      <c r="U369" s="42">
        <f t="shared" si="212"/>
        <v>0</v>
      </c>
    </row>
    <row r="370" spans="1:21" s="22" customFormat="1" ht="8.25" customHeight="1" x14ac:dyDescent="0.25">
      <c r="A370" s="107" t="s">
        <v>559</v>
      </c>
      <c r="B370" s="108"/>
      <c r="C370" s="109" t="s">
        <v>560</v>
      </c>
      <c r="D370" s="110"/>
      <c r="E370" s="110"/>
      <c r="F370" s="110"/>
      <c r="G370" s="111"/>
      <c r="H370" s="23" t="s">
        <v>493</v>
      </c>
      <c r="I370" s="61">
        <v>0</v>
      </c>
      <c r="J370" s="61">
        <v>0</v>
      </c>
      <c r="K370" s="61">
        <v>0</v>
      </c>
      <c r="L370" s="61">
        <v>0</v>
      </c>
      <c r="M370" s="61">
        <v>0</v>
      </c>
      <c r="N370" s="61">
        <v>0</v>
      </c>
      <c r="O370" s="61">
        <v>0</v>
      </c>
      <c r="P370" s="61">
        <v>0</v>
      </c>
      <c r="Q370" s="61">
        <v>0</v>
      </c>
      <c r="R370" s="61">
        <v>0</v>
      </c>
      <c r="S370" s="61">
        <v>0</v>
      </c>
      <c r="T370" s="41">
        <f t="shared" si="211"/>
        <v>0</v>
      </c>
      <c r="U370" s="42">
        <f t="shared" si="212"/>
        <v>0</v>
      </c>
    </row>
    <row r="371" spans="1:21" s="22" customFormat="1" ht="16.5" customHeight="1" x14ac:dyDescent="0.25">
      <c r="A371" s="107" t="s">
        <v>561</v>
      </c>
      <c r="B371" s="108"/>
      <c r="C371" s="129" t="s">
        <v>562</v>
      </c>
      <c r="D371" s="130"/>
      <c r="E371" s="130"/>
      <c r="F371" s="130"/>
      <c r="G371" s="131"/>
      <c r="H371" s="23" t="s">
        <v>493</v>
      </c>
      <c r="I371" s="61">
        <v>0</v>
      </c>
      <c r="J371" s="61">
        <v>0</v>
      </c>
      <c r="K371" s="61">
        <v>0</v>
      </c>
      <c r="L371" s="61">
        <v>0</v>
      </c>
      <c r="M371" s="61">
        <v>0</v>
      </c>
      <c r="N371" s="61">
        <v>0</v>
      </c>
      <c r="O371" s="61">
        <v>0</v>
      </c>
      <c r="P371" s="61">
        <v>0</v>
      </c>
      <c r="Q371" s="61">
        <v>0</v>
      </c>
      <c r="R371" s="61">
        <v>0</v>
      </c>
      <c r="S371" s="61">
        <v>0</v>
      </c>
      <c r="T371" s="41">
        <f t="shared" si="211"/>
        <v>0</v>
      </c>
      <c r="U371" s="42">
        <f t="shared" si="212"/>
        <v>0</v>
      </c>
    </row>
    <row r="372" spans="1:21" s="22" customFormat="1" ht="8.1" customHeight="1" x14ac:dyDescent="0.25">
      <c r="A372" s="107" t="s">
        <v>563</v>
      </c>
      <c r="B372" s="108"/>
      <c r="C372" s="129" t="s">
        <v>564</v>
      </c>
      <c r="D372" s="130"/>
      <c r="E372" s="130"/>
      <c r="F372" s="130"/>
      <c r="G372" s="131"/>
      <c r="H372" s="23" t="s">
        <v>493</v>
      </c>
      <c r="I372" s="61">
        <v>0</v>
      </c>
      <c r="J372" s="61">
        <v>0</v>
      </c>
      <c r="K372" s="61">
        <v>0</v>
      </c>
      <c r="L372" s="61">
        <v>0</v>
      </c>
      <c r="M372" s="61">
        <v>0</v>
      </c>
      <c r="N372" s="61">
        <v>0</v>
      </c>
      <c r="O372" s="61">
        <v>0</v>
      </c>
      <c r="P372" s="61">
        <v>0</v>
      </c>
      <c r="Q372" s="61">
        <v>0</v>
      </c>
      <c r="R372" s="61">
        <v>0</v>
      </c>
      <c r="S372" s="61">
        <v>0</v>
      </c>
      <c r="T372" s="41">
        <f t="shared" si="211"/>
        <v>0</v>
      </c>
      <c r="U372" s="42">
        <f t="shared" si="212"/>
        <v>0</v>
      </c>
    </row>
    <row r="373" spans="1:21" s="22" customFormat="1" ht="16.5" customHeight="1" x14ac:dyDescent="0.25">
      <c r="A373" s="107" t="s">
        <v>565</v>
      </c>
      <c r="B373" s="108"/>
      <c r="C373" s="109" t="s">
        <v>566</v>
      </c>
      <c r="D373" s="110"/>
      <c r="E373" s="110"/>
      <c r="F373" s="110"/>
      <c r="G373" s="111"/>
      <c r="H373" s="23" t="s">
        <v>11</v>
      </c>
      <c r="I373" s="61">
        <v>0</v>
      </c>
      <c r="J373" s="61">
        <v>0</v>
      </c>
      <c r="K373" s="61">
        <v>0</v>
      </c>
      <c r="L373" s="61">
        <v>0</v>
      </c>
      <c r="M373" s="61">
        <v>0</v>
      </c>
      <c r="N373" s="61">
        <v>0</v>
      </c>
      <c r="O373" s="61">
        <v>0</v>
      </c>
      <c r="P373" s="61">
        <v>0</v>
      </c>
      <c r="Q373" s="61">
        <v>0</v>
      </c>
      <c r="R373" s="61">
        <v>0</v>
      </c>
      <c r="S373" s="61">
        <v>0</v>
      </c>
      <c r="T373" s="41">
        <f t="shared" si="211"/>
        <v>0</v>
      </c>
      <c r="U373" s="42">
        <f t="shared" si="212"/>
        <v>0</v>
      </c>
    </row>
    <row r="374" spans="1:21" s="22" customFormat="1" ht="8.1" customHeight="1" x14ac:dyDescent="0.25">
      <c r="A374" s="107" t="s">
        <v>567</v>
      </c>
      <c r="B374" s="108"/>
      <c r="C374" s="129" t="s">
        <v>35</v>
      </c>
      <c r="D374" s="130"/>
      <c r="E374" s="130"/>
      <c r="F374" s="130"/>
      <c r="G374" s="131"/>
      <c r="H374" s="23" t="s">
        <v>11</v>
      </c>
      <c r="I374" s="61">
        <v>0</v>
      </c>
      <c r="J374" s="61">
        <v>0</v>
      </c>
      <c r="K374" s="61">
        <v>0</v>
      </c>
      <c r="L374" s="61">
        <v>0</v>
      </c>
      <c r="M374" s="61">
        <v>0</v>
      </c>
      <c r="N374" s="61">
        <v>0</v>
      </c>
      <c r="O374" s="61">
        <v>0</v>
      </c>
      <c r="P374" s="61">
        <v>0</v>
      </c>
      <c r="Q374" s="61">
        <v>0</v>
      </c>
      <c r="R374" s="61">
        <v>0</v>
      </c>
      <c r="S374" s="61">
        <v>0</v>
      </c>
      <c r="T374" s="41">
        <f t="shared" si="211"/>
        <v>0</v>
      </c>
      <c r="U374" s="42">
        <f t="shared" si="212"/>
        <v>0</v>
      </c>
    </row>
    <row r="375" spans="1:21" s="22" customFormat="1" ht="8.1" customHeight="1" x14ac:dyDescent="0.25">
      <c r="A375" s="107" t="s">
        <v>568</v>
      </c>
      <c r="B375" s="108"/>
      <c r="C375" s="129" t="s">
        <v>37</v>
      </c>
      <c r="D375" s="130"/>
      <c r="E375" s="130"/>
      <c r="F375" s="130"/>
      <c r="G375" s="131"/>
      <c r="H375" s="23" t="s">
        <v>11</v>
      </c>
      <c r="I375" s="61">
        <v>0</v>
      </c>
      <c r="J375" s="61">
        <v>0</v>
      </c>
      <c r="K375" s="61">
        <v>0</v>
      </c>
      <c r="L375" s="61">
        <v>0</v>
      </c>
      <c r="M375" s="61">
        <v>0</v>
      </c>
      <c r="N375" s="61">
        <v>0</v>
      </c>
      <c r="O375" s="61">
        <v>0</v>
      </c>
      <c r="P375" s="61">
        <v>0</v>
      </c>
      <c r="Q375" s="61">
        <v>0</v>
      </c>
      <c r="R375" s="61">
        <v>0</v>
      </c>
      <c r="S375" s="61">
        <v>0</v>
      </c>
      <c r="T375" s="41">
        <f t="shared" si="211"/>
        <v>0</v>
      </c>
      <c r="U375" s="42">
        <f t="shared" si="212"/>
        <v>0</v>
      </c>
    </row>
    <row r="376" spans="1:21" s="28" customFormat="1" ht="9" customHeight="1" thickBot="1" x14ac:dyDescent="0.3">
      <c r="A376" s="183" t="s">
        <v>569</v>
      </c>
      <c r="B376" s="184"/>
      <c r="C376" s="185" t="s">
        <v>570</v>
      </c>
      <c r="D376" s="186"/>
      <c r="E376" s="186"/>
      <c r="F376" s="186"/>
      <c r="G376" s="187"/>
      <c r="H376" s="71" t="s">
        <v>571</v>
      </c>
      <c r="I376" s="72">
        <v>0</v>
      </c>
      <c r="J376" s="72">
        <v>0</v>
      </c>
      <c r="K376" s="72">
        <v>0</v>
      </c>
      <c r="L376" s="72">
        <v>0</v>
      </c>
      <c r="M376" s="72">
        <v>0</v>
      </c>
      <c r="N376" s="72">
        <v>0</v>
      </c>
      <c r="O376" s="72">
        <v>0</v>
      </c>
      <c r="P376" s="72">
        <v>0</v>
      </c>
      <c r="Q376" s="72">
        <v>0</v>
      </c>
      <c r="R376" s="72">
        <v>0</v>
      </c>
      <c r="S376" s="72">
        <v>0</v>
      </c>
      <c r="T376" s="73">
        <f t="shared" si="211"/>
        <v>0</v>
      </c>
      <c r="U376" s="74">
        <f t="shared" si="212"/>
        <v>0</v>
      </c>
    </row>
    <row r="377" spans="1:21" s="22" customFormat="1" ht="13.5" customHeight="1" thickBot="1" x14ac:dyDescent="0.3">
      <c r="A377" s="188" t="s">
        <v>705</v>
      </c>
      <c r="B377" s="189"/>
      <c r="C377" s="189"/>
      <c r="D377" s="189"/>
      <c r="E377" s="189"/>
      <c r="F377" s="189"/>
      <c r="G377" s="189"/>
      <c r="H377" s="189"/>
      <c r="I377" s="189"/>
      <c r="J377" s="189"/>
      <c r="K377" s="189"/>
      <c r="L377" s="189"/>
      <c r="M377" s="189"/>
      <c r="N377" s="189"/>
      <c r="O377" s="189"/>
      <c r="P377" s="189"/>
      <c r="Q377" s="189"/>
      <c r="R377" s="189"/>
      <c r="S377" s="189"/>
      <c r="T377" s="189"/>
      <c r="U377" s="190"/>
    </row>
    <row r="378" spans="1:21" s="30" customFormat="1" ht="18" customHeight="1" x14ac:dyDescent="0.15">
      <c r="A378" s="191" t="s">
        <v>2</v>
      </c>
      <c r="B378" s="192"/>
      <c r="C378" s="195" t="s">
        <v>3</v>
      </c>
      <c r="D378" s="196"/>
      <c r="E378" s="196"/>
      <c r="F378" s="196"/>
      <c r="G378" s="192"/>
      <c r="H378" s="199" t="s">
        <v>4</v>
      </c>
      <c r="I378" s="29">
        <f t="shared" ref="I378:L378" si="213">I16</f>
        <v>2023</v>
      </c>
      <c r="J378" s="173">
        <f>J16</f>
        <v>2024</v>
      </c>
      <c r="K378" s="174"/>
      <c r="L378" s="173">
        <f t="shared" si="213"/>
        <v>2025</v>
      </c>
      <c r="M378" s="174"/>
      <c r="N378" s="173">
        <f t="shared" ref="N378" si="214">N16</f>
        <v>2026</v>
      </c>
      <c r="O378" s="174"/>
      <c r="P378" s="173">
        <f t="shared" ref="P378" si="215">P16</f>
        <v>2027</v>
      </c>
      <c r="Q378" s="174"/>
      <c r="R378" s="173">
        <f t="shared" ref="R378" si="216">R16</f>
        <v>2028</v>
      </c>
      <c r="S378" s="174"/>
      <c r="T378" s="175" t="s">
        <v>5</v>
      </c>
      <c r="U378" s="176"/>
    </row>
    <row r="379" spans="1:21" s="30" customFormat="1" ht="32.25" customHeight="1" x14ac:dyDescent="0.15">
      <c r="A379" s="193"/>
      <c r="B379" s="194"/>
      <c r="C379" s="197"/>
      <c r="D379" s="198"/>
      <c r="E379" s="198"/>
      <c r="F379" s="198"/>
      <c r="G379" s="194"/>
      <c r="H379" s="200"/>
      <c r="I379" s="31" t="str">
        <f t="shared" ref="I379:O379" si="217">I17</f>
        <v>Факт</v>
      </c>
      <c r="J379" s="31" t="s">
        <v>9</v>
      </c>
      <c r="K379" s="31" t="str">
        <f t="shared" si="217"/>
        <v>Факт</v>
      </c>
      <c r="L379" s="31" t="str">
        <f t="shared" si="217"/>
        <v xml:space="preserve">План </v>
      </c>
      <c r="M379" s="31" t="str">
        <f t="shared" si="217"/>
        <v>Предложение по корректировке утвержденного плана</v>
      </c>
      <c r="N379" s="31" t="str">
        <f t="shared" si="217"/>
        <v xml:space="preserve">План </v>
      </c>
      <c r="O379" s="31" t="str">
        <f t="shared" si="217"/>
        <v>Предложение по корректировке утвержденного плана</v>
      </c>
      <c r="P379" s="31" t="str">
        <f t="shared" ref="P379:S379" si="218">P17</f>
        <v xml:space="preserve">План </v>
      </c>
      <c r="Q379" s="31" t="str">
        <f t="shared" si="218"/>
        <v>Предложение по корректировке утвержденного плана</v>
      </c>
      <c r="R379" s="31" t="str">
        <f t="shared" si="218"/>
        <v xml:space="preserve">План </v>
      </c>
      <c r="S379" s="31" t="str">
        <f t="shared" si="218"/>
        <v>Предложение по корректировке утвержденного плана</v>
      </c>
      <c r="T379" s="55" t="str">
        <f>T17</f>
        <v>План</v>
      </c>
      <c r="U379" s="55" t="str">
        <f>U17</f>
        <v>Предложение по корректировке утвержденного плана</v>
      </c>
    </row>
    <row r="380" spans="1:21" s="39" customFormat="1" ht="8.4" thickBot="1" x14ac:dyDescent="0.3">
      <c r="A380" s="177">
        <f>A18</f>
        <v>1</v>
      </c>
      <c r="B380" s="178"/>
      <c r="C380" s="179">
        <f>C18</f>
        <v>2</v>
      </c>
      <c r="D380" s="180"/>
      <c r="E380" s="180"/>
      <c r="F380" s="180"/>
      <c r="G380" s="181"/>
      <c r="H380" s="40">
        <f>H18</f>
        <v>3</v>
      </c>
      <c r="I380" s="40" t="str">
        <f t="shared" ref="I380:U380" si="219">I18</f>
        <v>4.1</v>
      </c>
      <c r="J380" s="40"/>
      <c r="K380" s="40" t="str">
        <f t="shared" si="219"/>
        <v>4.3</v>
      </c>
      <c r="L380" s="40" t="str">
        <f t="shared" ref="L380:O380" si="220">L18</f>
        <v>4.4</v>
      </c>
      <c r="M380" s="40" t="str">
        <f t="shared" si="220"/>
        <v>4.5</v>
      </c>
      <c r="N380" s="40" t="str">
        <f t="shared" si="220"/>
        <v>4.6</v>
      </c>
      <c r="O380" s="40" t="str">
        <f t="shared" si="220"/>
        <v>4.7</v>
      </c>
      <c r="P380" s="40" t="str">
        <f t="shared" si="219"/>
        <v>4.8</v>
      </c>
      <c r="Q380" s="40" t="str">
        <f t="shared" si="219"/>
        <v>4.9</v>
      </c>
      <c r="R380" s="40" t="str">
        <f t="shared" si="219"/>
        <v>4.10</v>
      </c>
      <c r="S380" s="40" t="str">
        <f t="shared" si="219"/>
        <v>4.11</v>
      </c>
      <c r="T380" s="56" t="str">
        <f t="shared" si="219"/>
        <v>5.0</v>
      </c>
      <c r="U380" s="56" t="str">
        <f t="shared" si="219"/>
        <v>6.0</v>
      </c>
    </row>
    <row r="381" spans="1:21" s="22" customFormat="1" ht="15.75" customHeight="1" x14ac:dyDescent="0.25">
      <c r="A381" s="182" t="s">
        <v>572</v>
      </c>
      <c r="B381" s="122"/>
      <c r="C381" s="122"/>
      <c r="D381" s="122"/>
      <c r="E381" s="122"/>
      <c r="F381" s="122"/>
      <c r="G381" s="123"/>
      <c r="H381" s="64" t="s">
        <v>11</v>
      </c>
      <c r="I381" s="66">
        <v>14.579999999999998</v>
      </c>
      <c r="J381" s="66">
        <v>11.790000000000001</v>
      </c>
      <c r="K381" s="66">
        <f>K382+K441</f>
        <v>11.989378460000001</v>
      </c>
      <c r="L381" s="66">
        <f>L382+L441</f>
        <v>28.37</v>
      </c>
      <c r="M381" s="66">
        <f t="shared" ref="M381:S381" si="221">M382+M441</f>
        <v>28.37</v>
      </c>
      <c r="N381" s="66">
        <v>29.529999999999998</v>
      </c>
      <c r="O381" s="66">
        <f t="shared" si="221"/>
        <v>36.540000000000006</v>
      </c>
      <c r="P381" s="66">
        <f t="shared" si="221"/>
        <v>30.7</v>
      </c>
      <c r="Q381" s="66">
        <f t="shared" ref="Q381" si="222">Q382+Q441</f>
        <v>43.44</v>
      </c>
      <c r="R381" s="66">
        <f t="shared" si="221"/>
        <v>50.849999999999994</v>
      </c>
      <c r="S381" s="66">
        <f t="shared" si="221"/>
        <v>0</v>
      </c>
      <c r="T381" s="66">
        <f>L381+N381+P381+R381</f>
        <v>139.44999999999999</v>
      </c>
      <c r="U381" s="66">
        <f>M381+O381+Q381+S381+R381</f>
        <v>159.19999999999999</v>
      </c>
    </row>
    <row r="382" spans="1:21" s="22" customFormat="1" ht="9" customHeight="1" x14ac:dyDescent="0.25">
      <c r="A382" s="124" t="s">
        <v>10</v>
      </c>
      <c r="B382" s="125"/>
      <c r="C382" s="126" t="s">
        <v>573</v>
      </c>
      <c r="D382" s="127"/>
      <c r="E382" s="127"/>
      <c r="F382" s="127"/>
      <c r="G382" s="128"/>
      <c r="H382" s="64" t="s">
        <v>11</v>
      </c>
      <c r="I382" s="65">
        <v>14.579999999999998</v>
      </c>
      <c r="J382" s="65">
        <v>11.790000000000001</v>
      </c>
      <c r="K382" s="66">
        <f t="shared" ref="K382:P382" si="223">K383+K407+K435+K436</f>
        <v>11.989378460000001</v>
      </c>
      <c r="L382" s="66">
        <f t="shared" si="223"/>
        <v>28.37</v>
      </c>
      <c r="M382" s="66">
        <f t="shared" si="223"/>
        <v>28.37</v>
      </c>
      <c r="N382" s="66">
        <v>29.529999999999998</v>
      </c>
      <c r="O382" s="66">
        <f t="shared" si="223"/>
        <v>36.540000000000006</v>
      </c>
      <c r="P382" s="66">
        <f t="shared" si="223"/>
        <v>30.7</v>
      </c>
      <c r="Q382" s="66">
        <f t="shared" ref="Q382" si="224">Q383+Q407+Q435+Q436</f>
        <v>43.44</v>
      </c>
      <c r="R382" s="66">
        <f t="shared" ref="R382" si="225">R383+R407+R435+R436</f>
        <v>50.849999999999994</v>
      </c>
      <c r="S382" s="66">
        <f t="shared" ref="S382" si="226">S383+S407+S435+S436</f>
        <v>0</v>
      </c>
      <c r="T382" s="66">
        <f t="shared" ref="T382:T445" si="227">L382+N382+P382+R382</f>
        <v>139.44999999999999</v>
      </c>
      <c r="U382" s="66">
        <f t="shared" ref="U382:U445" si="228">M382+O382+Q382+S382+R382</f>
        <v>159.19999999999999</v>
      </c>
    </row>
    <row r="383" spans="1:21" s="22" customFormat="1" x14ac:dyDescent="0.25">
      <c r="A383" s="107" t="s">
        <v>12</v>
      </c>
      <c r="B383" s="108"/>
      <c r="C383" s="109" t="s">
        <v>574</v>
      </c>
      <c r="D383" s="110"/>
      <c r="E383" s="110"/>
      <c r="F383" s="110"/>
      <c r="G383" s="111"/>
      <c r="H383" s="23" t="s">
        <v>11</v>
      </c>
      <c r="I383" s="61">
        <v>14.28</v>
      </c>
      <c r="J383" s="61">
        <v>11.49</v>
      </c>
      <c r="K383" s="41">
        <f t="shared" ref="K383:P383" si="229">K384+K402+K406</f>
        <v>11.68937846</v>
      </c>
      <c r="L383" s="41">
        <f t="shared" si="229"/>
        <v>28.17</v>
      </c>
      <c r="M383" s="41">
        <f t="shared" si="229"/>
        <v>28.17</v>
      </c>
      <c r="N383" s="41">
        <v>29.33</v>
      </c>
      <c r="O383" s="41">
        <f t="shared" si="229"/>
        <v>33.590000000000003</v>
      </c>
      <c r="P383" s="41">
        <f t="shared" si="229"/>
        <v>30.5</v>
      </c>
      <c r="Q383" s="41">
        <f t="shared" ref="Q383" si="230">Q384+Q402+Q406</f>
        <v>30.5</v>
      </c>
      <c r="R383" s="41">
        <f t="shared" ref="R383:S383" si="231">R384+R402+R406</f>
        <v>31.72</v>
      </c>
      <c r="S383" s="41">
        <f t="shared" si="231"/>
        <v>0</v>
      </c>
      <c r="T383" s="41">
        <f t="shared" si="227"/>
        <v>119.72</v>
      </c>
      <c r="U383" s="41">
        <f t="shared" si="228"/>
        <v>123.98</v>
      </c>
    </row>
    <row r="384" spans="1:21" s="22" customFormat="1" ht="16.5" customHeight="1" x14ac:dyDescent="0.25">
      <c r="A384" s="107" t="s">
        <v>14</v>
      </c>
      <c r="B384" s="108"/>
      <c r="C384" s="129" t="s">
        <v>575</v>
      </c>
      <c r="D384" s="130"/>
      <c r="E384" s="130"/>
      <c r="F384" s="130"/>
      <c r="G384" s="131"/>
      <c r="H384" s="23" t="s">
        <v>11</v>
      </c>
      <c r="I384" s="61">
        <v>14.28</v>
      </c>
      <c r="J384" s="61">
        <v>11.49</v>
      </c>
      <c r="K384" s="41">
        <f t="shared" ref="K384:P384" si="232">K385+K389+K390+K391+K392+K397+K398+K399</f>
        <v>11.68937846</v>
      </c>
      <c r="L384" s="41">
        <f t="shared" si="232"/>
        <v>28.17</v>
      </c>
      <c r="M384" s="41">
        <f t="shared" si="232"/>
        <v>28.17</v>
      </c>
      <c r="N384" s="41">
        <v>29.33</v>
      </c>
      <c r="O384" s="41">
        <f t="shared" si="232"/>
        <v>33.590000000000003</v>
      </c>
      <c r="P384" s="41">
        <f t="shared" si="232"/>
        <v>30.5</v>
      </c>
      <c r="Q384" s="41">
        <f t="shared" ref="Q384" si="233">Q385+Q389+Q390+Q391+Q392+Q397+Q398+Q399</f>
        <v>30.5</v>
      </c>
      <c r="R384" s="41">
        <f t="shared" ref="R384:S384" si="234">R385+R389+R390+R391+R392+R397+R398+R399</f>
        <v>31.72</v>
      </c>
      <c r="S384" s="41">
        <f t="shared" si="234"/>
        <v>0</v>
      </c>
      <c r="T384" s="41">
        <f t="shared" si="227"/>
        <v>119.72</v>
      </c>
      <c r="U384" s="41">
        <f t="shared" si="228"/>
        <v>123.98</v>
      </c>
    </row>
    <row r="385" spans="1:21" s="22" customFormat="1" x14ac:dyDescent="0.25">
      <c r="A385" s="107" t="s">
        <v>576</v>
      </c>
      <c r="B385" s="108"/>
      <c r="C385" s="132" t="s">
        <v>577</v>
      </c>
      <c r="D385" s="133"/>
      <c r="E385" s="133"/>
      <c r="F385" s="133"/>
      <c r="G385" s="134"/>
      <c r="H385" s="23" t="s">
        <v>11</v>
      </c>
      <c r="I385" s="61">
        <v>0</v>
      </c>
      <c r="J385" s="61">
        <v>0</v>
      </c>
      <c r="K385" s="61">
        <v>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61">
        <v>0</v>
      </c>
      <c r="R385" s="61">
        <v>0</v>
      </c>
      <c r="S385" s="61">
        <v>0</v>
      </c>
      <c r="T385" s="41">
        <f t="shared" si="227"/>
        <v>0</v>
      </c>
      <c r="U385" s="41">
        <f t="shared" si="228"/>
        <v>0</v>
      </c>
    </row>
    <row r="386" spans="1:21" s="22" customFormat="1" ht="16.5" customHeight="1" x14ac:dyDescent="0.25">
      <c r="A386" s="107" t="s">
        <v>578</v>
      </c>
      <c r="B386" s="108"/>
      <c r="C386" s="135" t="s">
        <v>15</v>
      </c>
      <c r="D386" s="136"/>
      <c r="E386" s="136"/>
      <c r="F386" s="136"/>
      <c r="G386" s="137"/>
      <c r="H386" s="23" t="s">
        <v>11</v>
      </c>
      <c r="I386" s="61">
        <v>0</v>
      </c>
      <c r="J386" s="61">
        <v>0</v>
      </c>
      <c r="K386" s="61">
        <v>0</v>
      </c>
      <c r="L386" s="61">
        <v>0</v>
      </c>
      <c r="M386" s="61">
        <v>0</v>
      </c>
      <c r="N386" s="61">
        <v>0</v>
      </c>
      <c r="O386" s="61">
        <v>0</v>
      </c>
      <c r="P386" s="61">
        <v>0</v>
      </c>
      <c r="Q386" s="61">
        <v>0</v>
      </c>
      <c r="R386" s="61">
        <v>0</v>
      </c>
      <c r="S386" s="61">
        <v>0</v>
      </c>
      <c r="T386" s="41">
        <f t="shared" si="227"/>
        <v>0</v>
      </c>
      <c r="U386" s="41">
        <f t="shared" si="228"/>
        <v>0</v>
      </c>
    </row>
    <row r="387" spans="1:21" s="22" customFormat="1" ht="16.5" customHeight="1" x14ac:dyDescent="0.25">
      <c r="A387" s="107" t="s">
        <v>579</v>
      </c>
      <c r="B387" s="108"/>
      <c r="C387" s="135" t="s">
        <v>17</v>
      </c>
      <c r="D387" s="136"/>
      <c r="E387" s="136"/>
      <c r="F387" s="136"/>
      <c r="G387" s="137"/>
      <c r="H387" s="23" t="s">
        <v>11</v>
      </c>
      <c r="I387" s="61">
        <v>0</v>
      </c>
      <c r="J387" s="61">
        <v>0</v>
      </c>
      <c r="K387" s="61">
        <v>0</v>
      </c>
      <c r="L387" s="61">
        <v>0</v>
      </c>
      <c r="M387" s="61">
        <v>0</v>
      </c>
      <c r="N387" s="61">
        <v>0</v>
      </c>
      <c r="O387" s="61">
        <v>0</v>
      </c>
      <c r="P387" s="61">
        <v>0</v>
      </c>
      <c r="Q387" s="61">
        <v>0</v>
      </c>
      <c r="R387" s="61">
        <v>0</v>
      </c>
      <c r="S387" s="61">
        <v>0</v>
      </c>
      <c r="T387" s="41">
        <f t="shared" si="227"/>
        <v>0</v>
      </c>
      <c r="U387" s="41">
        <f t="shared" si="228"/>
        <v>0</v>
      </c>
    </row>
    <row r="388" spans="1:21" s="22" customFormat="1" ht="16.5" customHeight="1" x14ac:dyDescent="0.25">
      <c r="A388" s="107" t="s">
        <v>580</v>
      </c>
      <c r="B388" s="108"/>
      <c r="C388" s="135" t="s">
        <v>19</v>
      </c>
      <c r="D388" s="136"/>
      <c r="E388" s="136"/>
      <c r="F388" s="136"/>
      <c r="G388" s="137"/>
      <c r="H388" s="23" t="s">
        <v>11</v>
      </c>
      <c r="I388" s="61">
        <v>0</v>
      </c>
      <c r="J388" s="61">
        <v>0</v>
      </c>
      <c r="K388" s="61">
        <v>0</v>
      </c>
      <c r="L388" s="61">
        <v>0</v>
      </c>
      <c r="M388" s="61">
        <v>0</v>
      </c>
      <c r="N388" s="61">
        <v>0</v>
      </c>
      <c r="O388" s="61">
        <v>0</v>
      </c>
      <c r="P388" s="61">
        <v>0</v>
      </c>
      <c r="Q388" s="61">
        <v>0</v>
      </c>
      <c r="R388" s="61">
        <v>0</v>
      </c>
      <c r="S388" s="61">
        <v>0</v>
      </c>
      <c r="T388" s="41">
        <f t="shared" si="227"/>
        <v>0</v>
      </c>
      <c r="U388" s="41">
        <f t="shared" si="228"/>
        <v>0</v>
      </c>
    </row>
    <row r="389" spans="1:21" s="22" customFormat="1" x14ac:dyDescent="0.25">
      <c r="A389" s="107" t="s">
        <v>581</v>
      </c>
      <c r="B389" s="108"/>
      <c r="C389" s="132" t="s">
        <v>582</v>
      </c>
      <c r="D389" s="133"/>
      <c r="E389" s="133"/>
      <c r="F389" s="133"/>
      <c r="G389" s="134"/>
      <c r="H389" s="23" t="s">
        <v>11</v>
      </c>
      <c r="I389" s="61">
        <v>0</v>
      </c>
      <c r="J389" s="61">
        <v>0</v>
      </c>
      <c r="K389" s="61">
        <v>0</v>
      </c>
      <c r="L389" s="61">
        <v>0</v>
      </c>
      <c r="M389" s="61">
        <v>0</v>
      </c>
      <c r="N389" s="61">
        <v>0</v>
      </c>
      <c r="O389" s="61">
        <v>0</v>
      </c>
      <c r="P389" s="61">
        <v>0</v>
      </c>
      <c r="Q389" s="61">
        <v>0</v>
      </c>
      <c r="R389" s="61">
        <v>0</v>
      </c>
      <c r="S389" s="61">
        <v>0</v>
      </c>
      <c r="T389" s="41">
        <f t="shared" si="227"/>
        <v>0</v>
      </c>
      <c r="U389" s="41">
        <f t="shared" si="228"/>
        <v>0</v>
      </c>
    </row>
    <row r="390" spans="1:21" s="22" customFormat="1" x14ac:dyDescent="0.25">
      <c r="A390" s="107" t="s">
        <v>583</v>
      </c>
      <c r="B390" s="108"/>
      <c r="C390" s="132" t="s">
        <v>584</v>
      </c>
      <c r="D390" s="133"/>
      <c r="E390" s="133"/>
      <c r="F390" s="133"/>
      <c r="G390" s="134"/>
      <c r="H390" s="23" t="s">
        <v>11</v>
      </c>
      <c r="I390" s="61">
        <v>0</v>
      </c>
      <c r="J390" s="61">
        <v>0</v>
      </c>
      <c r="K390" s="61">
        <v>0</v>
      </c>
      <c r="L390" s="61">
        <v>0</v>
      </c>
      <c r="M390" s="61">
        <v>0</v>
      </c>
      <c r="N390" s="61">
        <v>0</v>
      </c>
      <c r="O390" s="61">
        <v>0</v>
      </c>
      <c r="P390" s="61">
        <v>0</v>
      </c>
      <c r="Q390" s="61">
        <v>0</v>
      </c>
      <c r="R390" s="61">
        <v>0</v>
      </c>
      <c r="S390" s="61">
        <v>0</v>
      </c>
      <c r="T390" s="41">
        <f t="shared" si="227"/>
        <v>0</v>
      </c>
      <c r="U390" s="41">
        <f t="shared" si="228"/>
        <v>0</v>
      </c>
    </row>
    <row r="391" spans="1:21" s="22" customFormat="1" x14ac:dyDescent="0.25">
      <c r="A391" s="107" t="s">
        <v>585</v>
      </c>
      <c r="B391" s="108"/>
      <c r="C391" s="132" t="s">
        <v>586</v>
      </c>
      <c r="D391" s="133"/>
      <c r="E391" s="133"/>
      <c r="F391" s="133"/>
      <c r="G391" s="134"/>
      <c r="H391" s="23" t="s">
        <v>11</v>
      </c>
      <c r="I391" s="61">
        <v>0</v>
      </c>
      <c r="J391" s="61">
        <v>0</v>
      </c>
      <c r="K391" s="61">
        <v>0</v>
      </c>
      <c r="L391" s="61">
        <v>0</v>
      </c>
      <c r="M391" s="61">
        <v>0</v>
      </c>
      <c r="N391" s="61">
        <v>0</v>
      </c>
      <c r="O391" s="61">
        <v>0</v>
      </c>
      <c r="P391" s="61">
        <v>0</v>
      </c>
      <c r="Q391" s="61">
        <v>0</v>
      </c>
      <c r="R391" s="61">
        <v>0</v>
      </c>
      <c r="S391" s="61">
        <v>0</v>
      </c>
      <c r="T391" s="41">
        <f t="shared" si="227"/>
        <v>0</v>
      </c>
      <c r="U391" s="41">
        <f t="shared" si="228"/>
        <v>0</v>
      </c>
    </row>
    <row r="392" spans="1:21" s="22" customFormat="1" x14ac:dyDescent="0.25">
      <c r="A392" s="107" t="s">
        <v>587</v>
      </c>
      <c r="B392" s="108"/>
      <c r="C392" s="132" t="s">
        <v>588</v>
      </c>
      <c r="D392" s="133"/>
      <c r="E392" s="133"/>
      <c r="F392" s="133"/>
      <c r="G392" s="134"/>
      <c r="H392" s="23" t="s">
        <v>11</v>
      </c>
      <c r="I392" s="61">
        <v>0</v>
      </c>
      <c r="J392" s="61">
        <v>0</v>
      </c>
      <c r="K392" s="61">
        <v>0</v>
      </c>
      <c r="L392" s="61">
        <v>0</v>
      </c>
      <c r="M392" s="61">
        <v>0</v>
      </c>
      <c r="N392" s="61">
        <v>0</v>
      </c>
      <c r="O392" s="61">
        <v>0</v>
      </c>
      <c r="P392" s="61">
        <v>0</v>
      </c>
      <c r="Q392" s="61">
        <v>0</v>
      </c>
      <c r="R392" s="61">
        <v>0</v>
      </c>
      <c r="S392" s="61">
        <v>0</v>
      </c>
      <c r="T392" s="41">
        <f t="shared" si="227"/>
        <v>0</v>
      </c>
      <c r="U392" s="41">
        <f t="shared" si="228"/>
        <v>0</v>
      </c>
    </row>
    <row r="393" spans="1:21" s="22" customFormat="1" ht="16.5" customHeight="1" x14ac:dyDescent="0.25">
      <c r="A393" s="107" t="s">
        <v>589</v>
      </c>
      <c r="B393" s="108"/>
      <c r="C393" s="135" t="s">
        <v>590</v>
      </c>
      <c r="D393" s="136"/>
      <c r="E393" s="136"/>
      <c r="F393" s="136"/>
      <c r="G393" s="137"/>
      <c r="H393" s="23" t="s">
        <v>11</v>
      </c>
      <c r="I393" s="61">
        <v>0</v>
      </c>
      <c r="J393" s="61">
        <v>0</v>
      </c>
      <c r="K393" s="61">
        <v>0</v>
      </c>
      <c r="L393" s="61">
        <v>0</v>
      </c>
      <c r="M393" s="61">
        <v>0</v>
      </c>
      <c r="N393" s="61">
        <v>0</v>
      </c>
      <c r="O393" s="61">
        <v>0</v>
      </c>
      <c r="P393" s="61">
        <v>0</v>
      </c>
      <c r="Q393" s="61">
        <v>0</v>
      </c>
      <c r="R393" s="61">
        <v>0</v>
      </c>
      <c r="S393" s="61">
        <v>0</v>
      </c>
      <c r="T393" s="41">
        <f t="shared" si="227"/>
        <v>0</v>
      </c>
      <c r="U393" s="41">
        <f t="shared" si="228"/>
        <v>0</v>
      </c>
    </row>
    <row r="394" spans="1:21" s="22" customFormat="1" x14ac:dyDescent="0.25">
      <c r="A394" s="107" t="s">
        <v>591</v>
      </c>
      <c r="B394" s="108"/>
      <c r="C394" s="201" t="s">
        <v>592</v>
      </c>
      <c r="D394" s="202"/>
      <c r="E394" s="202"/>
      <c r="F394" s="202"/>
      <c r="G394" s="203"/>
      <c r="H394" s="23" t="s">
        <v>11</v>
      </c>
      <c r="I394" s="61">
        <v>0</v>
      </c>
      <c r="J394" s="61">
        <v>0</v>
      </c>
      <c r="K394" s="61">
        <v>0</v>
      </c>
      <c r="L394" s="61">
        <v>0</v>
      </c>
      <c r="M394" s="61">
        <v>0</v>
      </c>
      <c r="N394" s="61">
        <v>0</v>
      </c>
      <c r="O394" s="61">
        <v>0</v>
      </c>
      <c r="P394" s="61">
        <v>0</v>
      </c>
      <c r="Q394" s="61">
        <v>0</v>
      </c>
      <c r="R394" s="61">
        <v>0</v>
      </c>
      <c r="S394" s="61">
        <v>0</v>
      </c>
      <c r="T394" s="41">
        <f t="shared" si="227"/>
        <v>0</v>
      </c>
      <c r="U394" s="41">
        <f t="shared" si="228"/>
        <v>0</v>
      </c>
    </row>
    <row r="395" spans="1:21" s="22" customFormat="1" x14ac:dyDescent="0.25">
      <c r="A395" s="107" t="s">
        <v>593</v>
      </c>
      <c r="B395" s="108"/>
      <c r="C395" s="135" t="s">
        <v>594</v>
      </c>
      <c r="D395" s="136"/>
      <c r="E395" s="136"/>
      <c r="F395" s="136"/>
      <c r="G395" s="137"/>
      <c r="H395" s="23" t="s">
        <v>11</v>
      </c>
      <c r="I395" s="61">
        <v>0</v>
      </c>
      <c r="J395" s="61">
        <v>0</v>
      </c>
      <c r="K395" s="61">
        <v>0</v>
      </c>
      <c r="L395" s="61">
        <v>0</v>
      </c>
      <c r="M395" s="61">
        <v>0</v>
      </c>
      <c r="N395" s="61">
        <v>0</v>
      </c>
      <c r="O395" s="61">
        <v>0</v>
      </c>
      <c r="P395" s="61">
        <v>0</v>
      </c>
      <c r="Q395" s="61">
        <v>0</v>
      </c>
      <c r="R395" s="61">
        <v>0</v>
      </c>
      <c r="S395" s="61">
        <v>0</v>
      </c>
      <c r="T395" s="41">
        <f t="shared" si="227"/>
        <v>0</v>
      </c>
      <c r="U395" s="41">
        <f t="shared" si="228"/>
        <v>0</v>
      </c>
    </row>
    <row r="396" spans="1:21" s="22" customFormat="1" x14ac:dyDescent="0.25">
      <c r="A396" s="107" t="s">
        <v>595</v>
      </c>
      <c r="B396" s="108"/>
      <c r="C396" s="201" t="s">
        <v>592</v>
      </c>
      <c r="D396" s="202"/>
      <c r="E396" s="202"/>
      <c r="F396" s="202"/>
      <c r="G396" s="203"/>
      <c r="H396" s="23" t="s">
        <v>11</v>
      </c>
      <c r="I396" s="61">
        <v>0</v>
      </c>
      <c r="J396" s="61">
        <v>0</v>
      </c>
      <c r="K396" s="61">
        <v>0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61">
        <v>0</v>
      </c>
      <c r="R396" s="61">
        <v>0</v>
      </c>
      <c r="S396" s="61">
        <v>0</v>
      </c>
      <c r="T396" s="41">
        <f t="shared" si="227"/>
        <v>0</v>
      </c>
      <c r="U396" s="41">
        <f t="shared" si="228"/>
        <v>0</v>
      </c>
    </row>
    <row r="397" spans="1:21" s="22" customFormat="1" x14ac:dyDescent="0.25">
      <c r="A397" s="107" t="s">
        <v>596</v>
      </c>
      <c r="B397" s="108"/>
      <c r="C397" s="132" t="s">
        <v>597</v>
      </c>
      <c r="D397" s="133"/>
      <c r="E397" s="133"/>
      <c r="F397" s="133"/>
      <c r="G397" s="134"/>
      <c r="H397" s="23" t="s">
        <v>11</v>
      </c>
      <c r="I397" s="61">
        <v>14.28</v>
      </c>
      <c r="J397" s="61">
        <v>11.49</v>
      </c>
      <c r="K397" s="41">
        <v>11.68937846</v>
      </c>
      <c r="L397" s="41">
        <v>28.17</v>
      </c>
      <c r="M397" s="41">
        <v>28.17</v>
      </c>
      <c r="N397" s="41">
        <v>29.33</v>
      </c>
      <c r="O397" s="41">
        <v>33.590000000000003</v>
      </c>
      <c r="P397" s="41">
        <v>30.5</v>
      </c>
      <c r="Q397" s="41">
        <v>30.5</v>
      </c>
      <c r="R397" s="41">
        <v>31.72</v>
      </c>
      <c r="S397" s="41">
        <v>0</v>
      </c>
      <c r="T397" s="41">
        <f>L397+N397+P397+R397</f>
        <v>119.72</v>
      </c>
      <c r="U397" s="41">
        <f t="shared" si="228"/>
        <v>123.98</v>
      </c>
    </row>
    <row r="398" spans="1:21" s="22" customFormat="1" x14ac:dyDescent="0.25">
      <c r="A398" s="107" t="s">
        <v>598</v>
      </c>
      <c r="B398" s="108"/>
      <c r="C398" s="132" t="s">
        <v>408</v>
      </c>
      <c r="D398" s="133"/>
      <c r="E398" s="133"/>
      <c r="F398" s="133"/>
      <c r="G398" s="134"/>
      <c r="H398" s="23" t="s">
        <v>11</v>
      </c>
      <c r="I398" s="61">
        <v>0</v>
      </c>
      <c r="J398" s="61">
        <v>0</v>
      </c>
      <c r="K398" s="61">
        <v>0</v>
      </c>
      <c r="L398" s="61">
        <v>0</v>
      </c>
      <c r="M398" s="61">
        <v>0</v>
      </c>
      <c r="N398" s="61">
        <v>0</v>
      </c>
      <c r="O398" s="61">
        <v>0</v>
      </c>
      <c r="P398" s="61">
        <v>0</v>
      </c>
      <c r="Q398" s="61">
        <v>0</v>
      </c>
      <c r="R398" s="61">
        <v>0</v>
      </c>
      <c r="S398" s="61">
        <v>0</v>
      </c>
      <c r="T398" s="41">
        <f t="shared" si="227"/>
        <v>0</v>
      </c>
      <c r="U398" s="41">
        <f t="shared" si="228"/>
        <v>0</v>
      </c>
    </row>
    <row r="399" spans="1:21" s="22" customFormat="1" ht="16.5" customHeight="1" x14ac:dyDescent="0.25">
      <c r="A399" s="107" t="s">
        <v>599</v>
      </c>
      <c r="B399" s="108"/>
      <c r="C399" s="132" t="s">
        <v>600</v>
      </c>
      <c r="D399" s="133"/>
      <c r="E399" s="133"/>
      <c r="F399" s="133"/>
      <c r="G399" s="134"/>
      <c r="H399" s="23" t="s">
        <v>11</v>
      </c>
      <c r="I399" s="61">
        <v>0</v>
      </c>
      <c r="J399" s="61">
        <v>0</v>
      </c>
      <c r="K399" s="61">
        <v>0</v>
      </c>
      <c r="L399" s="61">
        <v>0</v>
      </c>
      <c r="M399" s="61">
        <v>0</v>
      </c>
      <c r="N399" s="61">
        <v>0</v>
      </c>
      <c r="O399" s="61">
        <v>0</v>
      </c>
      <c r="P399" s="61">
        <v>0</v>
      </c>
      <c r="Q399" s="61">
        <v>0</v>
      </c>
      <c r="R399" s="61">
        <v>0</v>
      </c>
      <c r="S399" s="61">
        <v>0</v>
      </c>
      <c r="T399" s="41">
        <f t="shared" si="227"/>
        <v>0</v>
      </c>
      <c r="U399" s="41">
        <f t="shared" si="228"/>
        <v>0</v>
      </c>
    </row>
    <row r="400" spans="1:21" s="22" customFormat="1" x14ac:dyDescent="0.25">
      <c r="A400" s="107" t="s">
        <v>601</v>
      </c>
      <c r="B400" s="108"/>
      <c r="C400" s="135" t="s">
        <v>35</v>
      </c>
      <c r="D400" s="136"/>
      <c r="E400" s="136"/>
      <c r="F400" s="136"/>
      <c r="G400" s="137"/>
      <c r="H400" s="23" t="s">
        <v>11</v>
      </c>
      <c r="I400" s="61">
        <v>0</v>
      </c>
      <c r="J400" s="61">
        <v>0</v>
      </c>
      <c r="K400" s="61">
        <v>0</v>
      </c>
      <c r="L400" s="61">
        <v>0</v>
      </c>
      <c r="M400" s="61">
        <v>0</v>
      </c>
      <c r="N400" s="61">
        <v>0</v>
      </c>
      <c r="O400" s="61">
        <v>0</v>
      </c>
      <c r="P400" s="61">
        <v>0</v>
      </c>
      <c r="Q400" s="61">
        <v>0</v>
      </c>
      <c r="R400" s="61">
        <v>0</v>
      </c>
      <c r="S400" s="61">
        <v>0</v>
      </c>
      <c r="T400" s="41">
        <f t="shared" si="227"/>
        <v>0</v>
      </c>
      <c r="U400" s="41">
        <f t="shared" si="228"/>
        <v>0</v>
      </c>
    </row>
    <row r="401" spans="1:21" s="22" customFormat="1" x14ac:dyDescent="0.25">
      <c r="A401" s="107" t="s">
        <v>602</v>
      </c>
      <c r="B401" s="108"/>
      <c r="C401" s="135" t="s">
        <v>37</v>
      </c>
      <c r="D401" s="136"/>
      <c r="E401" s="136"/>
      <c r="F401" s="136"/>
      <c r="G401" s="137"/>
      <c r="H401" s="23" t="s">
        <v>11</v>
      </c>
      <c r="I401" s="61">
        <v>0</v>
      </c>
      <c r="J401" s="61">
        <v>0</v>
      </c>
      <c r="K401" s="61">
        <v>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61">
        <v>0</v>
      </c>
      <c r="R401" s="61">
        <v>0</v>
      </c>
      <c r="S401" s="61">
        <v>0</v>
      </c>
      <c r="T401" s="41">
        <f t="shared" si="227"/>
        <v>0</v>
      </c>
      <c r="U401" s="41">
        <f t="shared" si="228"/>
        <v>0</v>
      </c>
    </row>
    <row r="402" spans="1:21" s="22" customFormat="1" ht="16.5" customHeight="1" x14ac:dyDescent="0.25">
      <c r="A402" s="107" t="s">
        <v>16</v>
      </c>
      <c r="B402" s="108"/>
      <c r="C402" s="129" t="s">
        <v>603</v>
      </c>
      <c r="D402" s="130"/>
      <c r="E402" s="130"/>
      <c r="F402" s="130"/>
      <c r="G402" s="131"/>
      <c r="H402" s="23" t="s">
        <v>11</v>
      </c>
      <c r="I402" s="61">
        <v>0</v>
      </c>
      <c r="J402" s="61">
        <v>0</v>
      </c>
      <c r="K402" s="61">
        <v>0</v>
      </c>
      <c r="L402" s="61">
        <v>0</v>
      </c>
      <c r="M402" s="61">
        <v>0</v>
      </c>
      <c r="N402" s="61">
        <v>0</v>
      </c>
      <c r="O402" s="61">
        <v>0</v>
      </c>
      <c r="P402" s="61">
        <v>0</v>
      </c>
      <c r="Q402" s="61">
        <v>0</v>
      </c>
      <c r="R402" s="61">
        <v>0</v>
      </c>
      <c r="S402" s="61">
        <v>0</v>
      </c>
      <c r="T402" s="41">
        <f t="shared" si="227"/>
        <v>0</v>
      </c>
      <c r="U402" s="41">
        <f t="shared" si="228"/>
        <v>0</v>
      </c>
    </row>
    <row r="403" spans="1:21" s="22" customFormat="1" ht="16.5" customHeight="1" x14ac:dyDescent="0.25">
      <c r="A403" s="107" t="s">
        <v>604</v>
      </c>
      <c r="B403" s="108"/>
      <c r="C403" s="132" t="s">
        <v>15</v>
      </c>
      <c r="D403" s="133"/>
      <c r="E403" s="133"/>
      <c r="F403" s="133"/>
      <c r="G403" s="134"/>
      <c r="H403" s="23" t="s">
        <v>11</v>
      </c>
      <c r="I403" s="61">
        <v>0</v>
      </c>
      <c r="J403" s="61">
        <v>0</v>
      </c>
      <c r="K403" s="61">
        <v>0</v>
      </c>
      <c r="L403" s="61">
        <v>0</v>
      </c>
      <c r="M403" s="61">
        <v>0</v>
      </c>
      <c r="N403" s="61">
        <v>0</v>
      </c>
      <c r="O403" s="61">
        <v>0</v>
      </c>
      <c r="P403" s="61">
        <v>0</v>
      </c>
      <c r="Q403" s="61">
        <v>0</v>
      </c>
      <c r="R403" s="61">
        <v>0</v>
      </c>
      <c r="S403" s="61">
        <v>0</v>
      </c>
      <c r="T403" s="41">
        <f t="shared" si="227"/>
        <v>0</v>
      </c>
      <c r="U403" s="41">
        <f t="shared" si="228"/>
        <v>0</v>
      </c>
    </row>
    <row r="404" spans="1:21" s="22" customFormat="1" ht="16.5" customHeight="1" x14ac:dyDescent="0.25">
      <c r="A404" s="107" t="s">
        <v>605</v>
      </c>
      <c r="B404" s="108"/>
      <c r="C404" s="132" t="s">
        <v>17</v>
      </c>
      <c r="D404" s="133"/>
      <c r="E404" s="133"/>
      <c r="F404" s="133"/>
      <c r="G404" s="134"/>
      <c r="H404" s="23" t="s">
        <v>11</v>
      </c>
      <c r="I404" s="61">
        <v>0</v>
      </c>
      <c r="J404" s="61">
        <v>0</v>
      </c>
      <c r="K404" s="61">
        <v>0</v>
      </c>
      <c r="L404" s="61">
        <v>0</v>
      </c>
      <c r="M404" s="61">
        <v>0</v>
      </c>
      <c r="N404" s="61">
        <v>0</v>
      </c>
      <c r="O404" s="61">
        <v>0</v>
      </c>
      <c r="P404" s="61">
        <v>0</v>
      </c>
      <c r="Q404" s="61">
        <v>0</v>
      </c>
      <c r="R404" s="61">
        <v>0</v>
      </c>
      <c r="S404" s="61">
        <v>0</v>
      </c>
      <c r="T404" s="41">
        <f t="shared" si="227"/>
        <v>0</v>
      </c>
      <c r="U404" s="41">
        <f t="shared" si="228"/>
        <v>0</v>
      </c>
    </row>
    <row r="405" spans="1:21" s="22" customFormat="1" ht="16.5" customHeight="1" x14ac:dyDescent="0.25">
      <c r="A405" s="107" t="s">
        <v>606</v>
      </c>
      <c r="B405" s="108"/>
      <c r="C405" s="132" t="s">
        <v>19</v>
      </c>
      <c r="D405" s="133"/>
      <c r="E405" s="133"/>
      <c r="F405" s="133"/>
      <c r="G405" s="134"/>
      <c r="H405" s="23" t="s">
        <v>11</v>
      </c>
      <c r="I405" s="61">
        <v>0</v>
      </c>
      <c r="J405" s="61">
        <v>0</v>
      </c>
      <c r="K405" s="61">
        <v>0</v>
      </c>
      <c r="L405" s="61">
        <v>0</v>
      </c>
      <c r="M405" s="61">
        <v>0</v>
      </c>
      <c r="N405" s="61">
        <v>0</v>
      </c>
      <c r="O405" s="61">
        <v>0</v>
      </c>
      <c r="P405" s="61">
        <v>0</v>
      </c>
      <c r="Q405" s="61">
        <v>0</v>
      </c>
      <c r="R405" s="61">
        <v>0</v>
      </c>
      <c r="S405" s="61">
        <v>0</v>
      </c>
      <c r="T405" s="41">
        <f t="shared" si="227"/>
        <v>0</v>
      </c>
      <c r="U405" s="41">
        <f t="shared" si="228"/>
        <v>0</v>
      </c>
    </row>
    <row r="406" spans="1:21" s="22" customFormat="1" x14ac:dyDescent="0.25">
      <c r="A406" s="107" t="s">
        <v>18</v>
      </c>
      <c r="B406" s="108"/>
      <c r="C406" s="129" t="s">
        <v>607</v>
      </c>
      <c r="D406" s="130"/>
      <c r="E406" s="130"/>
      <c r="F406" s="130"/>
      <c r="G406" s="131"/>
      <c r="H406" s="23" t="s">
        <v>11</v>
      </c>
      <c r="I406" s="61">
        <v>0</v>
      </c>
      <c r="J406" s="61">
        <v>0</v>
      </c>
      <c r="K406" s="61">
        <v>0</v>
      </c>
      <c r="L406" s="61">
        <v>0</v>
      </c>
      <c r="M406" s="61">
        <v>0</v>
      </c>
      <c r="N406" s="61">
        <v>0</v>
      </c>
      <c r="O406" s="61">
        <v>0</v>
      </c>
      <c r="P406" s="61">
        <v>0</v>
      </c>
      <c r="Q406" s="61">
        <v>0</v>
      </c>
      <c r="R406" s="61">
        <v>0</v>
      </c>
      <c r="S406" s="61">
        <v>0</v>
      </c>
      <c r="T406" s="41">
        <f t="shared" si="227"/>
        <v>0</v>
      </c>
      <c r="U406" s="41">
        <f t="shared" si="228"/>
        <v>0</v>
      </c>
    </row>
    <row r="407" spans="1:21" s="22" customFormat="1" x14ac:dyDescent="0.25">
      <c r="A407" s="107" t="s">
        <v>20</v>
      </c>
      <c r="B407" s="108"/>
      <c r="C407" s="109" t="s">
        <v>608</v>
      </c>
      <c r="D407" s="110"/>
      <c r="E407" s="110"/>
      <c r="F407" s="110"/>
      <c r="G407" s="111"/>
      <c r="H407" s="23" t="s">
        <v>11</v>
      </c>
      <c r="I407" s="41">
        <f t="shared" ref="I407" si="235">I408</f>
        <v>0.2</v>
      </c>
      <c r="J407" s="41">
        <f t="shared" ref="J407" si="236">J408</f>
        <v>0.3</v>
      </c>
      <c r="K407" s="41">
        <f t="shared" ref="K407" si="237">K408</f>
        <v>0.3</v>
      </c>
      <c r="L407" s="41">
        <f t="shared" ref="L407" si="238">L408</f>
        <v>0.2</v>
      </c>
      <c r="M407" s="41">
        <f t="shared" ref="M407" si="239">M408</f>
        <v>0.2</v>
      </c>
      <c r="N407" s="41">
        <f t="shared" ref="N407" si="240">N408</f>
        <v>0.2</v>
      </c>
      <c r="O407" s="41">
        <f t="shared" ref="O407" si="241">O408</f>
        <v>2.95</v>
      </c>
      <c r="P407" s="41">
        <f t="shared" ref="P407" si="242">P408</f>
        <v>0.2</v>
      </c>
      <c r="Q407" s="41">
        <f t="shared" ref="Q407" si="243">Q408</f>
        <v>12.94</v>
      </c>
      <c r="R407" s="41">
        <f t="shared" ref="R407" si="244">R408</f>
        <v>19.13</v>
      </c>
      <c r="S407" s="41">
        <f t="shared" ref="S407" si="245">S408</f>
        <v>0</v>
      </c>
      <c r="T407" s="41">
        <f t="shared" si="227"/>
        <v>19.73</v>
      </c>
      <c r="U407" s="41">
        <f t="shared" si="228"/>
        <v>35.22</v>
      </c>
    </row>
    <row r="408" spans="1:21" s="22" customFormat="1" ht="18.75" customHeight="1" x14ac:dyDescent="0.25">
      <c r="A408" s="107" t="s">
        <v>609</v>
      </c>
      <c r="B408" s="108"/>
      <c r="C408" s="129" t="s">
        <v>610</v>
      </c>
      <c r="D408" s="130"/>
      <c r="E408" s="130"/>
      <c r="F408" s="130"/>
      <c r="G408" s="131"/>
      <c r="H408" s="23" t="s">
        <v>11</v>
      </c>
      <c r="I408" s="61">
        <f t="shared" ref="I408:R408" si="246">I416</f>
        <v>0.2</v>
      </c>
      <c r="J408" s="61">
        <f t="shared" si="246"/>
        <v>0.3</v>
      </c>
      <c r="K408" s="41">
        <f t="shared" si="246"/>
        <v>0.3</v>
      </c>
      <c r="L408" s="41">
        <f t="shared" si="246"/>
        <v>0.2</v>
      </c>
      <c r="M408" s="41">
        <f t="shared" si="246"/>
        <v>0.2</v>
      </c>
      <c r="N408" s="41">
        <f t="shared" si="246"/>
        <v>0.2</v>
      </c>
      <c r="O408" s="41">
        <f t="shared" si="246"/>
        <v>2.95</v>
      </c>
      <c r="P408" s="41">
        <f t="shared" si="246"/>
        <v>0.2</v>
      </c>
      <c r="Q408" s="41">
        <f t="shared" si="246"/>
        <v>12.94</v>
      </c>
      <c r="R408" s="41">
        <f t="shared" si="246"/>
        <v>19.13</v>
      </c>
      <c r="S408" s="41">
        <f t="shared" ref="S408" si="247">S416</f>
        <v>0</v>
      </c>
      <c r="T408" s="41">
        <f t="shared" si="227"/>
        <v>19.73</v>
      </c>
      <c r="U408" s="41">
        <f t="shared" si="228"/>
        <v>35.22</v>
      </c>
    </row>
    <row r="409" spans="1:21" s="22" customFormat="1" x14ac:dyDescent="0.25">
      <c r="A409" s="107" t="s">
        <v>611</v>
      </c>
      <c r="B409" s="108"/>
      <c r="C409" s="132" t="s">
        <v>612</v>
      </c>
      <c r="D409" s="133"/>
      <c r="E409" s="133"/>
      <c r="F409" s="133"/>
      <c r="G409" s="134"/>
      <c r="H409" s="23" t="s">
        <v>11</v>
      </c>
      <c r="I409" s="61">
        <v>0</v>
      </c>
      <c r="J409" s="61">
        <v>0</v>
      </c>
      <c r="K409" s="61">
        <v>0</v>
      </c>
      <c r="L409" s="61">
        <v>0</v>
      </c>
      <c r="M409" s="61">
        <v>0</v>
      </c>
      <c r="N409" s="61">
        <v>0</v>
      </c>
      <c r="O409" s="61">
        <v>0</v>
      </c>
      <c r="P409" s="61">
        <v>0</v>
      </c>
      <c r="Q409" s="61">
        <v>0</v>
      </c>
      <c r="R409" s="61">
        <v>0</v>
      </c>
      <c r="S409" s="61">
        <v>0</v>
      </c>
      <c r="T409" s="41">
        <f t="shared" si="227"/>
        <v>0</v>
      </c>
      <c r="U409" s="41">
        <f t="shared" si="228"/>
        <v>0</v>
      </c>
    </row>
    <row r="410" spans="1:21" s="22" customFormat="1" ht="16.5" customHeight="1" x14ac:dyDescent="0.25">
      <c r="A410" s="107" t="s">
        <v>613</v>
      </c>
      <c r="B410" s="108"/>
      <c r="C410" s="132" t="s">
        <v>15</v>
      </c>
      <c r="D410" s="133"/>
      <c r="E410" s="133"/>
      <c r="F410" s="133"/>
      <c r="G410" s="134"/>
      <c r="H410" s="23" t="s">
        <v>11</v>
      </c>
      <c r="I410" s="61">
        <v>0</v>
      </c>
      <c r="J410" s="61">
        <v>0</v>
      </c>
      <c r="K410" s="61">
        <v>0</v>
      </c>
      <c r="L410" s="61">
        <v>0</v>
      </c>
      <c r="M410" s="61">
        <v>0</v>
      </c>
      <c r="N410" s="61">
        <v>0</v>
      </c>
      <c r="O410" s="61">
        <v>0</v>
      </c>
      <c r="P410" s="61">
        <v>0</v>
      </c>
      <c r="Q410" s="61">
        <v>0</v>
      </c>
      <c r="R410" s="61">
        <v>0</v>
      </c>
      <c r="S410" s="61">
        <v>0</v>
      </c>
      <c r="T410" s="41">
        <f t="shared" si="227"/>
        <v>0</v>
      </c>
      <c r="U410" s="41">
        <f t="shared" si="228"/>
        <v>0</v>
      </c>
    </row>
    <row r="411" spans="1:21" s="22" customFormat="1" ht="16.5" customHeight="1" x14ac:dyDescent="0.25">
      <c r="A411" s="107" t="s">
        <v>614</v>
      </c>
      <c r="B411" s="108"/>
      <c r="C411" s="132" t="s">
        <v>17</v>
      </c>
      <c r="D411" s="133"/>
      <c r="E411" s="133"/>
      <c r="F411" s="133"/>
      <c r="G411" s="134"/>
      <c r="H411" s="23" t="s">
        <v>11</v>
      </c>
      <c r="I411" s="61">
        <v>0</v>
      </c>
      <c r="J411" s="61">
        <v>0</v>
      </c>
      <c r="K411" s="61">
        <v>0</v>
      </c>
      <c r="L411" s="61">
        <v>0</v>
      </c>
      <c r="M411" s="61">
        <v>0</v>
      </c>
      <c r="N411" s="61">
        <v>0</v>
      </c>
      <c r="O411" s="61">
        <v>0</v>
      </c>
      <c r="P411" s="61">
        <v>0</v>
      </c>
      <c r="Q411" s="61">
        <v>0</v>
      </c>
      <c r="R411" s="61">
        <v>0</v>
      </c>
      <c r="S411" s="61">
        <v>0</v>
      </c>
      <c r="T411" s="41">
        <f t="shared" si="227"/>
        <v>0</v>
      </c>
      <c r="U411" s="41">
        <f t="shared" si="228"/>
        <v>0</v>
      </c>
    </row>
    <row r="412" spans="1:21" s="22" customFormat="1" ht="16.5" customHeight="1" x14ac:dyDescent="0.25">
      <c r="A412" s="107" t="s">
        <v>615</v>
      </c>
      <c r="B412" s="108"/>
      <c r="C412" s="132" t="s">
        <v>19</v>
      </c>
      <c r="D412" s="133"/>
      <c r="E412" s="133"/>
      <c r="F412" s="133"/>
      <c r="G412" s="134"/>
      <c r="H412" s="23" t="s">
        <v>11</v>
      </c>
      <c r="I412" s="61">
        <v>0</v>
      </c>
      <c r="J412" s="61">
        <v>0</v>
      </c>
      <c r="K412" s="61">
        <v>0</v>
      </c>
      <c r="L412" s="61">
        <v>0</v>
      </c>
      <c r="M412" s="61">
        <v>0</v>
      </c>
      <c r="N412" s="61">
        <v>0</v>
      </c>
      <c r="O412" s="61">
        <v>0</v>
      </c>
      <c r="P412" s="61">
        <v>0</v>
      </c>
      <c r="Q412" s="61">
        <v>0</v>
      </c>
      <c r="R412" s="61">
        <v>0</v>
      </c>
      <c r="S412" s="61">
        <v>0</v>
      </c>
      <c r="T412" s="41">
        <f t="shared" si="227"/>
        <v>0</v>
      </c>
      <c r="U412" s="41">
        <f t="shared" si="228"/>
        <v>0</v>
      </c>
    </row>
    <row r="413" spans="1:21" s="22" customFormat="1" x14ac:dyDescent="0.25">
      <c r="A413" s="107" t="s">
        <v>616</v>
      </c>
      <c r="B413" s="108"/>
      <c r="C413" s="132" t="s">
        <v>394</v>
      </c>
      <c r="D413" s="133"/>
      <c r="E413" s="133"/>
      <c r="F413" s="133"/>
      <c r="G413" s="134"/>
      <c r="H413" s="23" t="s">
        <v>11</v>
      </c>
      <c r="I413" s="61">
        <v>0</v>
      </c>
      <c r="J413" s="61">
        <v>0</v>
      </c>
      <c r="K413" s="61">
        <v>0</v>
      </c>
      <c r="L413" s="61">
        <v>0</v>
      </c>
      <c r="M413" s="61">
        <v>0</v>
      </c>
      <c r="N413" s="61">
        <v>0</v>
      </c>
      <c r="O413" s="61">
        <v>0</v>
      </c>
      <c r="P413" s="61">
        <v>0</v>
      </c>
      <c r="Q413" s="61">
        <v>0</v>
      </c>
      <c r="R413" s="61">
        <v>0</v>
      </c>
      <c r="S413" s="61">
        <v>0</v>
      </c>
      <c r="T413" s="41">
        <f t="shared" si="227"/>
        <v>0</v>
      </c>
      <c r="U413" s="41">
        <f t="shared" si="228"/>
        <v>0</v>
      </c>
    </row>
    <row r="414" spans="1:21" s="22" customFormat="1" x14ac:dyDescent="0.25">
      <c r="A414" s="107" t="s">
        <v>617</v>
      </c>
      <c r="B414" s="108"/>
      <c r="C414" s="132" t="s">
        <v>397</v>
      </c>
      <c r="D414" s="133"/>
      <c r="E414" s="133"/>
      <c r="F414" s="133"/>
      <c r="G414" s="134"/>
      <c r="H414" s="23" t="s">
        <v>11</v>
      </c>
      <c r="I414" s="61">
        <v>0</v>
      </c>
      <c r="J414" s="61">
        <v>0</v>
      </c>
      <c r="K414" s="61">
        <v>0</v>
      </c>
      <c r="L414" s="61">
        <v>0</v>
      </c>
      <c r="M414" s="61">
        <v>0</v>
      </c>
      <c r="N414" s="61">
        <v>0</v>
      </c>
      <c r="O414" s="61">
        <v>0</v>
      </c>
      <c r="P414" s="61">
        <v>0</v>
      </c>
      <c r="Q414" s="61">
        <v>0</v>
      </c>
      <c r="R414" s="61">
        <v>0</v>
      </c>
      <c r="S414" s="61">
        <v>0</v>
      </c>
      <c r="T414" s="41">
        <f t="shared" si="227"/>
        <v>0</v>
      </c>
      <c r="U414" s="41">
        <f t="shared" si="228"/>
        <v>0</v>
      </c>
    </row>
    <row r="415" spans="1:21" s="22" customFormat="1" x14ac:dyDescent="0.25">
      <c r="A415" s="107" t="s">
        <v>618</v>
      </c>
      <c r="B415" s="108"/>
      <c r="C415" s="132" t="s">
        <v>400</v>
      </c>
      <c r="D415" s="133"/>
      <c r="E415" s="133"/>
      <c r="F415" s="133"/>
      <c r="G415" s="134"/>
      <c r="H415" s="23" t="s">
        <v>11</v>
      </c>
      <c r="I415" s="61">
        <v>0</v>
      </c>
      <c r="J415" s="61">
        <v>0</v>
      </c>
      <c r="K415" s="61">
        <v>0</v>
      </c>
      <c r="L415" s="61">
        <v>0</v>
      </c>
      <c r="M415" s="61">
        <v>0</v>
      </c>
      <c r="N415" s="61">
        <v>0</v>
      </c>
      <c r="O415" s="61">
        <v>0</v>
      </c>
      <c r="P415" s="61">
        <v>0</v>
      </c>
      <c r="Q415" s="61">
        <v>0</v>
      </c>
      <c r="R415" s="61">
        <v>0</v>
      </c>
      <c r="S415" s="61">
        <v>0</v>
      </c>
      <c r="T415" s="41">
        <f t="shared" si="227"/>
        <v>0</v>
      </c>
      <c r="U415" s="41">
        <f t="shared" si="228"/>
        <v>0</v>
      </c>
    </row>
    <row r="416" spans="1:21" s="22" customFormat="1" x14ac:dyDescent="0.25">
      <c r="A416" s="107" t="s">
        <v>619</v>
      </c>
      <c r="B416" s="108"/>
      <c r="C416" s="132" t="s">
        <v>406</v>
      </c>
      <c r="D416" s="133"/>
      <c r="E416" s="133"/>
      <c r="F416" s="133"/>
      <c r="G416" s="134"/>
      <c r="H416" s="23" t="s">
        <v>11</v>
      </c>
      <c r="I416" s="61">
        <v>0.2</v>
      </c>
      <c r="J416" s="61">
        <v>0.3</v>
      </c>
      <c r="K416" s="41">
        <v>0.3</v>
      </c>
      <c r="L416" s="41">
        <v>0.2</v>
      </c>
      <c r="M416" s="41">
        <v>0.2</v>
      </c>
      <c r="N416" s="41">
        <v>0.2</v>
      </c>
      <c r="O416" s="41">
        <v>2.95</v>
      </c>
      <c r="P416" s="41">
        <v>0.2</v>
      </c>
      <c r="Q416" s="41">
        <v>12.94</v>
      </c>
      <c r="R416" s="41">
        <v>19.13</v>
      </c>
      <c r="S416" s="41">
        <v>0</v>
      </c>
      <c r="T416" s="41">
        <f>L416+N416+P416+R416</f>
        <v>19.73</v>
      </c>
      <c r="U416" s="41">
        <f t="shared" si="228"/>
        <v>35.22</v>
      </c>
    </row>
    <row r="417" spans="1:21" s="22" customFormat="1" x14ac:dyDescent="0.25">
      <c r="A417" s="107" t="s">
        <v>620</v>
      </c>
      <c r="B417" s="108"/>
      <c r="C417" s="132" t="s">
        <v>408</v>
      </c>
      <c r="D417" s="133"/>
      <c r="E417" s="133"/>
      <c r="F417" s="133"/>
      <c r="G417" s="134"/>
      <c r="H417" s="23" t="s">
        <v>11</v>
      </c>
      <c r="I417" s="61">
        <v>0</v>
      </c>
      <c r="J417" s="61">
        <v>0</v>
      </c>
      <c r="K417" s="61">
        <v>0</v>
      </c>
      <c r="L417" s="61">
        <v>0</v>
      </c>
      <c r="M417" s="61">
        <v>0</v>
      </c>
      <c r="N417" s="61">
        <v>0</v>
      </c>
      <c r="O417" s="61">
        <v>0</v>
      </c>
      <c r="P417" s="61">
        <v>0</v>
      </c>
      <c r="Q417" s="61">
        <v>0</v>
      </c>
      <c r="R417" s="61">
        <v>0</v>
      </c>
      <c r="S417" s="61">
        <v>0</v>
      </c>
      <c r="T417" s="41">
        <f t="shared" si="227"/>
        <v>0</v>
      </c>
      <c r="U417" s="41">
        <f t="shared" si="228"/>
        <v>0</v>
      </c>
    </row>
    <row r="418" spans="1:21" s="22" customFormat="1" ht="16.5" customHeight="1" x14ac:dyDescent="0.25">
      <c r="A418" s="107" t="s">
        <v>621</v>
      </c>
      <c r="B418" s="108"/>
      <c r="C418" s="132" t="s">
        <v>622</v>
      </c>
      <c r="D418" s="133"/>
      <c r="E418" s="133"/>
      <c r="F418" s="133"/>
      <c r="G418" s="134"/>
      <c r="H418" s="23" t="s">
        <v>11</v>
      </c>
      <c r="I418" s="61">
        <v>0</v>
      </c>
      <c r="J418" s="61">
        <v>0</v>
      </c>
      <c r="K418" s="61">
        <v>0</v>
      </c>
      <c r="L418" s="61">
        <v>0</v>
      </c>
      <c r="M418" s="61">
        <v>0</v>
      </c>
      <c r="N418" s="61">
        <v>0</v>
      </c>
      <c r="O418" s="61">
        <v>0</v>
      </c>
      <c r="P418" s="61">
        <v>0</v>
      </c>
      <c r="Q418" s="61">
        <v>0</v>
      </c>
      <c r="R418" s="61">
        <v>0</v>
      </c>
      <c r="S418" s="61">
        <v>0</v>
      </c>
      <c r="T418" s="41">
        <f t="shared" si="227"/>
        <v>0</v>
      </c>
      <c r="U418" s="41">
        <f t="shared" si="228"/>
        <v>0</v>
      </c>
    </row>
    <row r="419" spans="1:21" s="22" customFormat="1" x14ac:dyDescent="0.25">
      <c r="A419" s="107" t="s">
        <v>623</v>
      </c>
      <c r="B419" s="108"/>
      <c r="C419" s="135" t="s">
        <v>35</v>
      </c>
      <c r="D419" s="136"/>
      <c r="E419" s="136"/>
      <c r="F419" s="136"/>
      <c r="G419" s="137"/>
      <c r="H419" s="23" t="s">
        <v>11</v>
      </c>
      <c r="I419" s="61">
        <v>0</v>
      </c>
      <c r="J419" s="61">
        <v>0</v>
      </c>
      <c r="K419" s="61">
        <v>0</v>
      </c>
      <c r="L419" s="61">
        <v>0</v>
      </c>
      <c r="M419" s="61">
        <v>0</v>
      </c>
      <c r="N419" s="61">
        <v>0</v>
      </c>
      <c r="O419" s="61">
        <v>0</v>
      </c>
      <c r="P419" s="61">
        <v>0</v>
      </c>
      <c r="Q419" s="61">
        <v>0</v>
      </c>
      <c r="R419" s="61">
        <v>0</v>
      </c>
      <c r="S419" s="61">
        <v>0</v>
      </c>
      <c r="T419" s="41">
        <f t="shared" si="227"/>
        <v>0</v>
      </c>
      <c r="U419" s="41">
        <f t="shared" si="228"/>
        <v>0</v>
      </c>
    </row>
    <row r="420" spans="1:21" s="22" customFormat="1" x14ac:dyDescent="0.25">
      <c r="A420" s="107" t="s">
        <v>624</v>
      </c>
      <c r="B420" s="108"/>
      <c r="C420" s="135" t="s">
        <v>37</v>
      </c>
      <c r="D420" s="136"/>
      <c r="E420" s="136"/>
      <c r="F420" s="136"/>
      <c r="G420" s="137"/>
      <c r="H420" s="23" t="s">
        <v>11</v>
      </c>
      <c r="I420" s="61">
        <v>0</v>
      </c>
      <c r="J420" s="61">
        <v>0</v>
      </c>
      <c r="K420" s="61">
        <v>0</v>
      </c>
      <c r="L420" s="61">
        <v>0</v>
      </c>
      <c r="M420" s="61">
        <v>0</v>
      </c>
      <c r="N420" s="61">
        <v>0</v>
      </c>
      <c r="O420" s="61">
        <v>0</v>
      </c>
      <c r="P420" s="61">
        <v>0</v>
      </c>
      <c r="Q420" s="61">
        <v>0</v>
      </c>
      <c r="R420" s="61">
        <v>0</v>
      </c>
      <c r="S420" s="61">
        <v>0</v>
      </c>
      <c r="T420" s="41">
        <f t="shared" si="227"/>
        <v>0</v>
      </c>
      <c r="U420" s="41">
        <f t="shared" si="228"/>
        <v>0</v>
      </c>
    </row>
    <row r="421" spans="1:21" s="22" customFormat="1" x14ac:dyDescent="0.25">
      <c r="A421" s="107" t="s">
        <v>625</v>
      </c>
      <c r="B421" s="108"/>
      <c r="C421" s="129" t="s">
        <v>626</v>
      </c>
      <c r="D421" s="130"/>
      <c r="E421" s="130"/>
      <c r="F421" s="130"/>
      <c r="G421" s="131"/>
      <c r="H421" s="23" t="s">
        <v>11</v>
      </c>
      <c r="I421" s="61">
        <v>0</v>
      </c>
      <c r="J421" s="61">
        <v>0</v>
      </c>
      <c r="K421" s="61">
        <v>0</v>
      </c>
      <c r="L421" s="61">
        <v>0</v>
      </c>
      <c r="M421" s="61">
        <v>0</v>
      </c>
      <c r="N421" s="61">
        <v>0</v>
      </c>
      <c r="O421" s="61">
        <v>0</v>
      </c>
      <c r="P421" s="61">
        <v>0</v>
      </c>
      <c r="Q421" s="61">
        <v>0</v>
      </c>
      <c r="R421" s="61">
        <v>0</v>
      </c>
      <c r="S421" s="61">
        <v>0</v>
      </c>
      <c r="T421" s="41">
        <f t="shared" si="227"/>
        <v>0</v>
      </c>
      <c r="U421" s="41">
        <f t="shared" si="228"/>
        <v>0</v>
      </c>
    </row>
    <row r="422" spans="1:21" s="22" customFormat="1" x14ac:dyDescent="0.25">
      <c r="A422" s="107" t="s">
        <v>627</v>
      </c>
      <c r="B422" s="108"/>
      <c r="C422" s="129" t="s">
        <v>628</v>
      </c>
      <c r="D422" s="130"/>
      <c r="E422" s="130"/>
      <c r="F422" s="130"/>
      <c r="G422" s="131"/>
      <c r="H422" s="23" t="s">
        <v>11</v>
      </c>
      <c r="I422" s="61">
        <v>0</v>
      </c>
      <c r="J422" s="61">
        <v>0</v>
      </c>
      <c r="K422" s="61">
        <v>0</v>
      </c>
      <c r="L422" s="61">
        <v>0</v>
      </c>
      <c r="M422" s="61">
        <v>0</v>
      </c>
      <c r="N422" s="61">
        <v>0</v>
      </c>
      <c r="O422" s="61">
        <v>0</v>
      </c>
      <c r="P422" s="61">
        <v>0</v>
      </c>
      <c r="Q422" s="61">
        <v>0</v>
      </c>
      <c r="R422" s="61">
        <v>0</v>
      </c>
      <c r="S422" s="61">
        <v>0</v>
      </c>
      <c r="T422" s="41">
        <f t="shared" si="227"/>
        <v>0</v>
      </c>
      <c r="U422" s="41">
        <f t="shared" si="228"/>
        <v>0</v>
      </c>
    </row>
    <row r="423" spans="1:21" s="22" customFormat="1" x14ac:dyDescent="0.25">
      <c r="A423" s="107" t="s">
        <v>629</v>
      </c>
      <c r="B423" s="108"/>
      <c r="C423" s="132" t="s">
        <v>612</v>
      </c>
      <c r="D423" s="133"/>
      <c r="E423" s="133"/>
      <c r="F423" s="133"/>
      <c r="G423" s="134"/>
      <c r="H423" s="23" t="s">
        <v>11</v>
      </c>
      <c r="I423" s="61">
        <v>0</v>
      </c>
      <c r="J423" s="61">
        <v>0</v>
      </c>
      <c r="K423" s="61">
        <v>0</v>
      </c>
      <c r="L423" s="61">
        <v>0</v>
      </c>
      <c r="M423" s="61">
        <v>0</v>
      </c>
      <c r="N423" s="61">
        <v>0</v>
      </c>
      <c r="O423" s="61">
        <v>0</v>
      </c>
      <c r="P423" s="61">
        <v>0</v>
      </c>
      <c r="Q423" s="61">
        <v>0</v>
      </c>
      <c r="R423" s="61">
        <v>0</v>
      </c>
      <c r="S423" s="61">
        <v>0</v>
      </c>
      <c r="T423" s="41">
        <f t="shared" si="227"/>
        <v>0</v>
      </c>
      <c r="U423" s="41">
        <f t="shared" si="228"/>
        <v>0</v>
      </c>
    </row>
    <row r="424" spans="1:21" s="22" customFormat="1" ht="16.5" customHeight="1" x14ac:dyDescent="0.25">
      <c r="A424" s="107" t="s">
        <v>630</v>
      </c>
      <c r="B424" s="108"/>
      <c r="C424" s="132" t="s">
        <v>15</v>
      </c>
      <c r="D424" s="133"/>
      <c r="E424" s="133"/>
      <c r="F424" s="133"/>
      <c r="G424" s="134"/>
      <c r="H424" s="23" t="s">
        <v>11</v>
      </c>
      <c r="I424" s="61">
        <v>0</v>
      </c>
      <c r="J424" s="61">
        <v>0</v>
      </c>
      <c r="K424" s="61">
        <v>0</v>
      </c>
      <c r="L424" s="61">
        <v>0</v>
      </c>
      <c r="M424" s="61">
        <v>0</v>
      </c>
      <c r="N424" s="61">
        <v>0</v>
      </c>
      <c r="O424" s="61">
        <v>0</v>
      </c>
      <c r="P424" s="61">
        <v>0</v>
      </c>
      <c r="Q424" s="61">
        <v>0</v>
      </c>
      <c r="R424" s="61">
        <v>0</v>
      </c>
      <c r="S424" s="61">
        <v>0</v>
      </c>
      <c r="T424" s="41">
        <f t="shared" si="227"/>
        <v>0</v>
      </c>
      <c r="U424" s="41">
        <f t="shared" si="228"/>
        <v>0</v>
      </c>
    </row>
    <row r="425" spans="1:21" s="22" customFormat="1" ht="16.5" customHeight="1" x14ac:dyDescent="0.25">
      <c r="A425" s="107" t="s">
        <v>631</v>
      </c>
      <c r="B425" s="108"/>
      <c r="C425" s="132" t="s">
        <v>17</v>
      </c>
      <c r="D425" s="133"/>
      <c r="E425" s="133"/>
      <c r="F425" s="133"/>
      <c r="G425" s="134"/>
      <c r="H425" s="23" t="s">
        <v>11</v>
      </c>
      <c r="I425" s="61">
        <v>0</v>
      </c>
      <c r="J425" s="61">
        <v>0</v>
      </c>
      <c r="K425" s="61">
        <v>0</v>
      </c>
      <c r="L425" s="61">
        <v>0</v>
      </c>
      <c r="M425" s="61">
        <v>0</v>
      </c>
      <c r="N425" s="61">
        <v>0</v>
      </c>
      <c r="O425" s="61">
        <v>0</v>
      </c>
      <c r="P425" s="61">
        <v>0</v>
      </c>
      <c r="Q425" s="61">
        <v>0</v>
      </c>
      <c r="R425" s="61">
        <v>0</v>
      </c>
      <c r="S425" s="61">
        <v>0</v>
      </c>
      <c r="T425" s="41">
        <f t="shared" si="227"/>
        <v>0</v>
      </c>
      <c r="U425" s="41">
        <f t="shared" si="228"/>
        <v>0</v>
      </c>
    </row>
    <row r="426" spans="1:21" s="22" customFormat="1" ht="16.5" customHeight="1" x14ac:dyDescent="0.25">
      <c r="A426" s="107" t="s">
        <v>631</v>
      </c>
      <c r="B426" s="108"/>
      <c r="C426" s="132" t="s">
        <v>19</v>
      </c>
      <c r="D426" s="133"/>
      <c r="E426" s="133"/>
      <c r="F426" s="133"/>
      <c r="G426" s="134"/>
      <c r="H426" s="23" t="s">
        <v>11</v>
      </c>
      <c r="I426" s="61">
        <v>0</v>
      </c>
      <c r="J426" s="61">
        <v>0</v>
      </c>
      <c r="K426" s="61">
        <v>0</v>
      </c>
      <c r="L426" s="61">
        <v>0</v>
      </c>
      <c r="M426" s="61">
        <v>0</v>
      </c>
      <c r="N426" s="61">
        <v>0</v>
      </c>
      <c r="O426" s="61">
        <v>0</v>
      </c>
      <c r="P426" s="61">
        <v>0</v>
      </c>
      <c r="Q426" s="61">
        <v>0</v>
      </c>
      <c r="R426" s="61">
        <v>0</v>
      </c>
      <c r="S426" s="61">
        <v>0</v>
      </c>
      <c r="T426" s="41">
        <f t="shared" si="227"/>
        <v>0</v>
      </c>
      <c r="U426" s="41">
        <f t="shared" si="228"/>
        <v>0</v>
      </c>
    </row>
    <row r="427" spans="1:21" s="22" customFormat="1" x14ac:dyDescent="0.25">
      <c r="A427" s="107" t="s">
        <v>632</v>
      </c>
      <c r="B427" s="108"/>
      <c r="C427" s="132" t="s">
        <v>394</v>
      </c>
      <c r="D427" s="133"/>
      <c r="E427" s="133"/>
      <c r="F427" s="133"/>
      <c r="G427" s="134"/>
      <c r="H427" s="23" t="s">
        <v>11</v>
      </c>
      <c r="I427" s="61">
        <v>0</v>
      </c>
      <c r="J427" s="61">
        <v>0</v>
      </c>
      <c r="K427" s="61">
        <v>0</v>
      </c>
      <c r="L427" s="61">
        <v>0</v>
      </c>
      <c r="M427" s="61">
        <v>0</v>
      </c>
      <c r="N427" s="61">
        <v>0</v>
      </c>
      <c r="O427" s="61">
        <v>0</v>
      </c>
      <c r="P427" s="61">
        <v>0</v>
      </c>
      <c r="Q427" s="61">
        <v>0</v>
      </c>
      <c r="R427" s="61">
        <v>0</v>
      </c>
      <c r="S427" s="61">
        <v>0</v>
      </c>
      <c r="T427" s="41">
        <f t="shared" si="227"/>
        <v>0</v>
      </c>
      <c r="U427" s="41">
        <f t="shared" si="228"/>
        <v>0</v>
      </c>
    </row>
    <row r="428" spans="1:21" s="22" customFormat="1" x14ac:dyDescent="0.25">
      <c r="A428" s="107" t="s">
        <v>633</v>
      </c>
      <c r="B428" s="108"/>
      <c r="C428" s="132" t="s">
        <v>397</v>
      </c>
      <c r="D428" s="133"/>
      <c r="E428" s="133"/>
      <c r="F428" s="133"/>
      <c r="G428" s="134"/>
      <c r="H428" s="23" t="s">
        <v>11</v>
      </c>
      <c r="I428" s="61">
        <v>0</v>
      </c>
      <c r="J428" s="61">
        <v>0</v>
      </c>
      <c r="K428" s="61">
        <v>0</v>
      </c>
      <c r="L428" s="61">
        <v>0</v>
      </c>
      <c r="M428" s="61">
        <v>0</v>
      </c>
      <c r="N428" s="61">
        <v>0</v>
      </c>
      <c r="O428" s="61">
        <v>0</v>
      </c>
      <c r="P428" s="61">
        <v>0</v>
      </c>
      <c r="Q428" s="61">
        <v>0</v>
      </c>
      <c r="R428" s="61">
        <v>0</v>
      </c>
      <c r="S428" s="61">
        <v>0</v>
      </c>
      <c r="T428" s="41">
        <f t="shared" si="227"/>
        <v>0</v>
      </c>
      <c r="U428" s="41">
        <f t="shared" si="228"/>
        <v>0</v>
      </c>
    </row>
    <row r="429" spans="1:21" s="22" customFormat="1" x14ac:dyDescent="0.25">
      <c r="A429" s="107" t="s">
        <v>634</v>
      </c>
      <c r="B429" s="108"/>
      <c r="C429" s="132" t="s">
        <v>400</v>
      </c>
      <c r="D429" s="133"/>
      <c r="E429" s="133"/>
      <c r="F429" s="133"/>
      <c r="G429" s="134"/>
      <c r="H429" s="23" t="s">
        <v>11</v>
      </c>
      <c r="I429" s="61">
        <v>0</v>
      </c>
      <c r="J429" s="61">
        <v>0</v>
      </c>
      <c r="K429" s="61">
        <v>0</v>
      </c>
      <c r="L429" s="61">
        <v>0</v>
      </c>
      <c r="M429" s="61">
        <v>0</v>
      </c>
      <c r="N429" s="61">
        <v>0</v>
      </c>
      <c r="O429" s="61">
        <v>0</v>
      </c>
      <c r="P429" s="61">
        <v>0</v>
      </c>
      <c r="Q429" s="61">
        <v>0</v>
      </c>
      <c r="R429" s="61">
        <v>0</v>
      </c>
      <c r="S429" s="61">
        <v>0</v>
      </c>
      <c r="T429" s="41">
        <f t="shared" si="227"/>
        <v>0</v>
      </c>
      <c r="U429" s="41">
        <f t="shared" si="228"/>
        <v>0</v>
      </c>
    </row>
    <row r="430" spans="1:21" s="22" customFormat="1" x14ac:dyDescent="0.25">
      <c r="A430" s="107" t="s">
        <v>635</v>
      </c>
      <c r="B430" s="108"/>
      <c r="C430" s="132" t="s">
        <v>406</v>
      </c>
      <c r="D430" s="133"/>
      <c r="E430" s="133"/>
      <c r="F430" s="133"/>
      <c r="G430" s="134"/>
      <c r="H430" s="23" t="s">
        <v>11</v>
      </c>
      <c r="I430" s="61">
        <v>0</v>
      </c>
      <c r="J430" s="61">
        <v>0</v>
      </c>
      <c r="K430" s="61">
        <v>0</v>
      </c>
      <c r="L430" s="61">
        <v>0</v>
      </c>
      <c r="M430" s="61">
        <v>0</v>
      </c>
      <c r="N430" s="61">
        <v>0</v>
      </c>
      <c r="O430" s="61">
        <v>0</v>
      </c>
      <c r="P430" s="61">
        <v>0</v>
      </c>
      <c r="Q430" s="61">
        <v>0</v>
      </c>
      <c r="R430" s="61">
        <v>0</v>
      </c>
      <c r="S430" s="61">
        <v>0</v>
      </c>
      <c r="T430" s="41">
        <f t="shared" si="227"/>
        <v>0</v>
      </c>
      <c r="U430" s="41">
        <f t="shared" si="228"/>
        <v>0</v>
      </c>
    </row>
    <row r="431" spans="1:21" s="22" customFormat="1" x14ac:dyDescent="0.25">
      <c r="A431" s="107" t="s">
        <v>636</v>
      </c>
      <c r="B431" s="108"/>
      <c r="C431" s="132" t="s">
        <v>408</v>
      </c>
      <c r="D431" s="133"/>
      <c r="E431" s="133"/>
      <c r="F431" s="133"/>
      <c r="G431" s="134"/>
      <c r="H431" s="23" t="s">
        <v>11</v>
      </c>
      <c r="I431" s="61">
        <v>0</v>
      </c>
      <c r="J431" s="61">
        <v>0</v>
      </c>
      <c r="K431" s="61">
        <v>0</v>
      </c>
      <c r="L431" s="61">
        <v>0</v>
      </c>
      <c r="M431" s="61">
        <v>0</v>
      </c>
      <c r="N431" s="61">
        <v>0</v>
      </c>
      <c r="O431" s="61">
        <v>0</v>
      </c>
      <c r="P431" s="61">
        <v>0</v>
      </c>
      <c r="Q431" s="61">
        <v>0</v>
      </c>
      <c r="R431" s="61">
        <v>0</v>
      </c>
      <c r="S431" s="61">
        <v>0</v>
      </c>
      <c r="T431" s="41">
        <f t="shared" si="227"/>
        <v>0</v>
      </c>
      <c r="U431" s="41">
        <f t="shared" si="228"/>
        <v>0</v>
      </c>
    </row>
    <row r="432" spans="1:21" s="22" customFormat="1" ht="16.5" customHeight="1" x14ac:dyDescent="0.25">
      <c r="A432" s="107" t="s">
        <v>637</v>
      </c>
      <c r="B432" s="108"/>
      <c r="C432" s="132" t="s">
        <v>622</v>
      </c>
      <c r="D432" s="133"/>
      <c r="E432" s="133"/>
      <c r="F432" s="133"/>
      <c r="G432" s="134"/>
      <c r="H432" s="23" t="s">
        <v>11</v>
      </c>
      <c r="I432" s="61">
        <v>0</v>
      </c>
      <c r="J432" s="61">
        <v>0</v>
      </c>
      <c r="K432" s="61">
        <v>0</v>
      </c>
      <c r="L432" s="61">
        <v>0</v>
      </c>
      <c r="M432" s="61">
        <v>0</v>
      </c>
      <c r="N432" s="61">
        <v>0</v>
      </c>
      <c r="O432" s="61">
        <v>0</v>
      </c>
      <c r="P432" s="61">
        <v>0</v>
      </c>
      <c r="Q432" s="61">
        <v>0</v>
      </c>
      <c r="R432" s="61">
        <v>0</v>
      </c>
      <c r="S432" s="61">
        <v>0</v>
      </c>
      <c r="T432" s="41">
        <f t="shared" si="227"/>
        <v>0</v>
      </c>
      <c r="U432" s="41">
        <f t="shared" si="228"/>
        <v>0</v>
      </c>
    </row>
    <row r="433" spans="1:21" s="22" customFormat="1" x14ac:dyDescent="0.25">
      <c r="A433" s="107" t="s">
        <v>638</v>
      </c>
      <c r="B433" s="108"/>
      <c r="C433" s="135" t="s">
        <v>35</v>
      </c>
      <c r="D433" s="136"/>
      <c r="E433" s="136"/>
      <c r="F433" s="136"/>
      <c r="G433" s="137"/>
      <c r="H433" s="23" t="s">
        <v>11</v>
      </c>
      <c r="I433" s="61">
        <v>0</v>
      </c>
      <c r="J433" s="61">
        <v>0</v>
      </c>
      <c r="K433" s="61">
        <v>0</v>
      </c>
      <c r="L433" s="61">
        <v>0</v>
      </c>
      <c r="M433" s="61">
        <v>0</v>
      </c>
      <c r="N433" s="61">
        <v>0</v>
      </c>
      <c r="O433" s="61">
        <v>0</v>
      </c>
      <c r="P433" s="61">
        <v>0</v>
      </c>
      <c r="Q433" s="61">
        <v>0</v>
      </c>
      <c r="R433" s="61">
        <v>0</v>
      </c>
      <c r="S433" s="61">
        <v>0</v>
      </c>
      <c r="T433" s="41">
        <f t="shared" si="227"/>
        <v>0</v>
      </c>
      <c r="U433" s="41">
        <f t="shared" si="228"/>
        <v>0</v>
      </c>
    </row>
    <row r="434" spans="1:21" s="22" customFormat="1" x14ac:dyDescent="0.25">
      <c r="A434" s="107" t="s">
        <v>639</v>
      </c>
      <c r="B434" s="108"/>
      <c r="C434" s="135" t="s">
        <v>37</v>
      </c>
      <c r="D434" s="136"/>
      <c r="E434" s="136"/>
      <c r="F434" s="136"/>
      <c r="G434" s="137"/>
      <c r="H434" s="23" t="s">
        <v>11</v>
      </c>
      <c r="I434" s="61">
        <v>0</v>
      </c>
      <c r="J434" s="61">
        <v>0</v>
      </c>
      <c r="K434" s="61">
        <v>0</v>
      </c>
      <c r="L434" s="61">
        <v>0</v>
      </c>
      <c r="M434" s="61">
        <v>0</v>
      </c>
      <c r="N434" s="61">
        <v>0</v>
      </c>
      <c r="O434" s="61">
        <v>0</v>
      </c>
      <c r="P434" s="61">
        <v>0</v>
      </c>
      <c r="Q434" s="61">
        <v>0</v>
      </c>
      <c r="R434" s="61">
        <v>0</v>
      </c>
      <c r="S434" s="61">
        <v>0</v>
      </c>
      <c r="T434" s="41">
        <f t="shared" si="227"/>
        <v>0</v>
      </c>
      <c r="U434" s="41">
        <f t="shared" si="228"/>
        <v>0</v>
      </c>
    </row>
    <row r="435" spans="1:21" s="22" customFormat="1" x14ac:dyDescent="0.25">
      <c r="A435" s="107" t="s">
        <v>22</v>
      </c>
      <c r="B435" s="108"/>
      <c r="C435" s="109" t="s">
        <v>718</v>
      </c>
      <c r="D435" s="110"/>
      <c r="E435" s="110"/>
      <c r="F435" s="110"/>
      <c r="G435" s="111"/>
      <c r="H435" s="23" t="s">
        <v>11</v>
      </c>
      <c r="I435" s="61">
        <v>0</v>
      </c>
      <c r="J435" s="61">
        <v>0</v>
      </c>
      <c r="K435" s="61">
        <v>0</v>
      </c>
      <c r="L435" s="61">
        <v>0</v>
      </c>
      <c r="M435" s="61">
        <v>0</v>
      </c>
      <c r="N435" s="61">
        <v>0</v>
      </c>
      <c r="O435" s="61">
        <v>0</v>
      </c>
      <c r="P435" s="61">
        <v>0</v>
      </c>
      <c r="Q435" s="61">
        <v>0</v>
      </c>
      <c r="R435" s="61">
        <v>0</v>
      </c>
      <c r="S435" s="61">
        <v>0</v>
      </c>
      <c r="T435" s="41">
        <f t="shared" si="227"/>
        <v>0</v>
      </c>
      <c r="U435" s="41">
        <f t="shared" si="228"/>
        <v>0</v>
      </c>
    </row>
    <row r="436" spans="1:21" s="22" customFormat="1" x14ac:dyDescent="0.25">
      <c r="A436" s="107" t="s">
        <v>24</v>
      </c>
      <c r="B436" s="108"/>
      <c r="C436" s="109" t="s">
        <v>640</v>
      </c>
      <c r="D436" s="110"/>
      <c r="E436" s="110"/>
      <c r="F436" s="110"/>
      <c r="G436" s="111"/>
      <c r="H436" s="23" t="s">
        <v>11</v>
      </c>
      <c r="I436" s="61">
        <v>0</v>
      </c>
      <c r="J436" s="61">
        <v>0</v>
      </c>
      <c r="K436" s="61">
        <v>0</v>
      </c>
      <c r="L436" s="61">
        <v>0</v>
      </c>
      <c r="M436" s="61">
        <v>0</v>
      </c>
      <c r="N436" s="61">
        <v>0</v>
      </c>
      <c r="O436" s="61">
        <v>0</v>
      </c>
      <c r="P436" s="61">
        <v>0</v>
      </c>
      <c r="Q436" s="61">
        <v>0</v>
      </c>
      <c r="R436" s="61">
        <v>0</v>
      </c>
      <c r="S436" s="61">
        <v>0</v>
      </c>
      <c r="T436" s="41">
        <f t="shared" si="227"/>
        <v>0</v>
      </c>
      <c r="U436" s="41">
        <f t="shared" si="228"/>
        <v>0</v>
      </c>
    </row>
    <row r="437" spans="1:21" s="22" customFormat="1" x14ac:dyDescent="0.25">
      <c r="A437" s="107" t="s">
        <v>641</v>
      </c>
      <c r="B437" s="108"/>
      <c r="C437" s="129" t="s">
        <v>642</v>
      </c>
      <c r="D437" s="130"/>
      <c r="E437" s="130"/>
      <c r="F437" s="130"/>
      <c r="G437" s="131"/>
      <c r="H437" s="23" t="s">
        <v>11</v>
      </c>
      <c r="I437" s="61">
        <v>0</v>
      </c>
      <c r="J437" s="61">
        <v>0</v>
      </c>
      <c r="K437" s="61">
        <v>0</v>
      </c>
      <c r="L437" s="61">
        <v>0</v>
      </c>
      <c r="M437" s="61">
        <v>0</v>
      </c>
      <c r="N437" s="61">
        <v>0</v>
      </c>
      <c r="O437" s="61">
        <v>0</v>
      </c>
      <c r="P437" s="61">
        <v>0</v>
      </c>
      <c r="Q437" s="61">
        <v>0</v>
      </c>
      <c r="R437" s="61">
        <v>0</v>
      </c>
      <c r="S437" s="61">
        <v>0</v>
      </c>
      <c r="T437" s="41">
        <f t="shared" si="227"/>
        <v>0</v>
      </c>
      <c r="U437" s="41">
        <f t="shared" si="228"/>
        <v>0</v>
      </c>
    </row>
    <row r="438" spans="1:21" s="22" customFormat="1" x14ac:dyDescent="0.25">
      <c r="A438" s="107" t="s">
        <v>643</v>
      </c>
      <c r="B438" s="108"/>
      <c r="C438" s="129" t="s">
        <v>644</v>
      </c>
      <c r="D438" s="130"/>
      <c r="E438" s="130"/>
      <c r="F438" s="130"/>
      <c r="G438" s="131"/>
      <c r="H438" s="23" t="s">
        <v>11</v>
      </c>
      <c r="I438" s="61">
        <v>0</v>
      </c>
      <c r="J438" s="61">
        <v>0</v>
      </c>
      <c r="K438" s="61">
        <v>0</v>
      </c>
      <c r="L438" s="61">
        <v>0</v>
      </c>
      <c r="M438" s="61">
        <v>0</v>
      </c>
      <c r="N438" s="61">
        <v>0</v>
      </c>
      <c r="O438" s="61">
        <v>0</v>
      </c>
      <c r="P438" s="61">
        <v>0</v>
      </c>
      <c r="Q438" s="61">
        <v>0</v>
      </c>
      <c r="R438" s="61">
        <v>0</v>
      </c>
      <c r="S438" s="61">
        <v>0</v>
      </c>
      <c r="T438" s="41">
        <f t="shared" si="227"/>
        <v>0</v>
      </c>
      <c r="U438" s="41">
        <f t="shared" si="228"/>
        <v>0</v>
      </c>
    </row>
    <row r="439" spans="1:21" s="22" customFormat="1" x14ac:dyDescent="0.25">
      <c r="A439" s="107" t="s">
        <v>691</v>
      </c>
      <c r="B439" s="108" t="s">
        <v>691</v>
      </c>
      <c r="C439" s="129" t="s">
        <v>693</v>
      </c>
      <c r="D439" s="130" t="s">
        <v>693</v>
      </c>
      <c r="E439" s="130" t="s">
        <v>693</v>
      </c>
      <c r="F439" s="130" t="s">
        <v>693</v>
      </c>
      <c r="G439" s="131" t="s">
        <v>693</v>
      </c>
      <c r="H439" s="23" t="s">
        <v>11</v>
      </c>
      <c r="I439" s="61">
        <v>0</v>
      </c>
      <c r="J439" s="61">
        <v>0</v>
      </c>
      <c r="K439" s="61">
        <v>0</v>
      </c>
      <c r="L439" s="61">
        <v>0</v>
      </c>
      <c r="M439" s="61">
        <v>0</v>
      </c>
      <c r="N439" s="61">
        <v>0</v>
      </c>
      <c r="O439" s="61">
        <v>0</v>
      </c>
      <c r="P439" s="61">
        <v>0</v>
      </c>
      <c r="Q439" s="61">
        <v>0</v>
      </c>
      <c r="R439" s="61">
        <v>0</v>
      </c>
      <c r="S439" s="61">
        <v>0</v>
      </c>
      <c r="T439" s="41">
        <f t="shared" si="227"/>
        <v>0</v>
      </c>
      <c r="U439" s="41">
        <f t="shared" si="228"/>
        <v>0</v>
      </c>
    </row>
    <row r="440" spans="1:21" s="22" customFormat="1" x14ac:dyDescent="0.25">
      <c r="A440" s="107" t="s">
        <v>692</v>
      </c>
      <c r="B440" s="108" t="s">
        <v>692</v>
      </c>
      <c r="C440" s="129" t="s">
        <v>694</v>
      </c>
      <c r="D440" s="130" t="s">
        <v>694</v>
      </c>
      <c r="E440" s="130" t="s">
        <v>694</v>
      </c>
      <c r="F440" s="130" t="s">
        <v>694</v>
      </c>
      <c r="G440" s="131" t="s">
        <v>694</v>
      </c>
      <c r="H440" s="23" t="s">
        <v>11</v>
      </c>
      <c r="I440" s="61">
        <v>0</v>
      </c>
      <c r="J440" s="61">
        <v>0</v>
      </c>
      <c r="K440" s="61">
        <v>0</v>
      </c>
      <c r="L440" s="61">
        <v>0</v>
      </c>
      <c r="M440" s="61">
        <v>0</v>
      </c>
      <c r="N440" s="61">
        <v>0</v>
      </c>
      <c r="O440" s="61">
        <v>0</v>
      </c>
      <c r="P440" s="61">
        <v>0</v>
      </c>
      <c r="Q440" s="61">
        <v>0</v>
      </c>
      <c r="R440" s="61">
        <v>0</v>
      </c>
      <c r="S440" s="61">
        <v>0</v>
      </c>
      <c r="T440" s="41">
        <f t="shared" si="227"/>
        <v>0</v>
      </c>
      <c r="U440" s="41">
        <f t="shared" si="228"/>
        <v>0</v>
      </c>
    </row>
    <row r="441" spans="1:21" s="22" customFormat="1" ht="9" customHeight="1" x14ac:dyDescent="0.25">
      <c r="A441" s="124" t="s">
        <v>40</v>
      </c>
      <c r="B441" s="125"/>
      <c r="C441" s="126" t="s">
        <v>645</v>
      </c>
      <c r="D441" s="127"/>
      <c r="E441" s="127"/>
      <c r="F441" s="127"/>
      <c r="G441" s="128"/>
      <c r="H441" s="64" t="s">
        <v>11</v>
      </c>
      <c r="I441" s="65">
        <f>SUM(I442:I452)</f>
        <v>0</v>
      </c>
      <c r="J441" s="65">
        <v>0</v>
      </c>
      <c r="K441" s="65">
        <f>SUM(K442:K452)</f>
        <v>0</v>
      </c>
      <c r="L441" s="65">
        <f>SUM(L442:L452)</f>
        <v>0</v>
      </c>
      <c r="M441" s="65">
        <v>0</v>
      </c>
      <c r="N441" s="65">
        <v>0</v>
      </c>
      <c r="O441" s="65">
        <v>0</v>
      </c>
      <c r="P441" s="65">
        <v>0</v>
      </c>
      <c r="Q441" s="65">
        <f>SUM(Q442:Q452)</f>
        <v>0</v>
      </c>
      <c r="R441" s="65">
        <v>0</v>
      </c>
      <c r="S441" s="65">
        <v>0</v>
      </c>
      <c r="T441" s="66">
        <f t="shared" si="227"/>
        <v>0</v>
      </c>
      <c r="U441" s="66">
        <f t="shared" si="228"/>
        <v>0</v>
      </c>
    </row>
    <row r="442" spans="1:21" s="22" customFormat="1" x14ac:dyDescent="0.25">
      <c r="A442" s="107" t="s">
        <v>42</v>
      </c>
      <c r="B442" s="108"/>
      <c r="C442" s="109" t="s">
        <v>646</v>
      </c>
      <c r="D442" s="110"/>
      <c r="E442" s="110"/>
      <c r="F442" s="110"/>
      <c r="G442" s="111"/>
      <c r="H442" s="23" t="s">
        <v>11</v>
      </c>
      <c r="I442" s="61">
        <v>0</v>
      </c>
      <c r="J442" s="61">
        <v>0</v>
      </c>
      <c r="K442" s="61">
        <v>0</v>
      </c>
      <c r="L442" s="61">
        <v>0</v>
      </c>
      <c r="M442" s="61">
        <v>0</v>
      </c>
      <c r="N442" s="61">
        <v>0</v>
      </c>
      <c r="O442" s="61">
        <v>0</v>
      </c>
      <c r="P442" s="61">
        <v>0</v>
      </c>
      <c r="Q442" s="61">
        <v>0</v>
      </c>
      <c r="R442" s="61">
        <v>0</v>
      </c>
      <c r="S442" s="61">
        <v>0</v>
      </c>
      <c r="T442" s="41">
        <f t="shared" si="227"/>
        <v>0</v>
      </c>
      <c r="U442" s="41">
        <f t="shared" si="228"/>
        <v>0</v>
      </c>
    </row>
    <row r="443" spans="1:21" s="22" customFormat="1" x14ac:dyDescent="0.25">
      <c r="A443" s="107" t="s">
        <v>46</v>
      </c>
      <c r="B443" s="108"/>
      <c r="C443" s="109" t="s">
        <v>647</v>
      </c>
      <c r="D443" s="110"/>
      <c r="E443" s="110"/>
      <c r="F443" s="110"/>
      <c r="G443" s="111"/>
      <c r="H443" s="23" t="s">
        <v>11</v>
      </c>
      <c r="I443" s="61">
        <v>0</v>
      </c>
      <c r="J443" s="61">
        <v>0</v>
      </c>
      <c r="K443" s="61">
        <v>0</v>
      </c>
      <c r="L443" s="61">
        <v>0</v>
      </c>
      <c r="M443" s="61">
        <v>0</v>
      </c>
      <c r="N443" s="61">
        <v>0</v>
      </c>
      <c r="O443" s="61">
        <v>0</v>
      </c>
      <c r="P443" s="61">
        <v>0</v>
      </c>
      <c r="Q443" s="61">
        <v>0</v>
      </c>
      <c r="R443" s="61">
        <v>0</v>
      </c>
      <c r="S443" s="61">
        <v>0</v>
      </c>
      <c r="T443" s="41">
        <f t="shared" si="227"/>
        <v>0</v>
      </c>
      <c r="U443" s="41">
        <f t="shared" si="228"/>
        <v>0</v>
      </c>
    </row>
    <row r="444" spans="1:21" s="22" customFormat="1" x14ac:dyDescent="0.25">
      <c r="A444" s="107" t="s">
        <v>47</v>
      </c>
      <c r="B444" s="108"/>
      <c r="C444" s="109" t="s">
        <v>648</v>
      </c>
      <c r="D444" s="110"/>
      <c r="E444" s="110"/>
      <c r="F444" s="110"/>
      <c r="G444" s="111"/>
      <c r="H444" s="23" t="s">
        <v>11</v>
      </c>
      <c r="I444" s="61">
        <v>0</v>
      </c>
      <c r="J444" s="61">
        <v>0</v>
      </c>
      <c r="K444" s="61">
        <v>0</v>
      </c>
      <c r="L444" s="61">
        <v>0</v>
      </c>
      <c r="M444" s="61">
        <v>0</v>
      </c>
      <c r="N444" s="61">
        <v>0</v>
      </c>
      <c r="O444" s="61">
        <v>0</v>
      </c>
      <c r="P444" s="61">
        <v>0</v>
      </c>
      <c r="Q444" s="61">
        <v>0</v>
      </c>
      <c r="R444" s="61">
        <v>0</v>
      </c>
      <c r="S444" s="61">
        <v>0</v>
      </c>
      <c r="T444" s="41">
        <f t="shared" si="227"/>
        <v>0</v>
      </c>
      <c r="U444" s="41">
        <f t="shared" si="228"/>
        <v>0</v>
      </c>
    </row>
    <row r="445" spans="1:21" s="22" customFormat="1" x14ac:dyDescent="0.25">
      <c r="A445" s="107" t="s">
        <v>48</v>
      </c>
      <c r="B445" s="108"/>
      <c r="C445" s="109" t="s">
        <v>649</v>
      </c>
      <c r="D445" s="110"/>
      <c r="E445" s="110"/>
      <c r="F445" s="110"/>
      <c r="G445" s="111"/>
      <c r="H445" s="23" t="s">
        <v>11</v>
      </c>
      <c r="I445" s="61">
        <v>0</v>
      </c>
      <c r="J445" s="61">
        <v>0</v>
      </c>
      <c r="K445" s="61">
        <v>0</v>
      </c>
      <c r="L445" s="61">
        <v>0</v>
      </c>
      <c r="M445" s="61">
        <v>0</v>
      </c>
      <c r="N445" s="61">
        <v>0</v>
      </c>
      <c r="O445" s="61">
        <v>0</v>
      </c>
      <c r="P445" s="61">
        <v>0</v>
      </c>
      <c r="Q445" s="61">
        <v>0</v>
      </c>
      <c r="R445" s="61">
        <v>0</v>
      </c>
      <c r="S445" s="61">
        <v>0</v>
      </c>
      <c r="T445" s="41">
        <f t="shared" si="227"/>
        <v>0</v>
      </c>
      <c r="U445" s="41">
        <f t="shared" si="228"/>
        <v>0</v>
      </c>
    </row>
    <row r="446" spans="1:21" s="22" customFormat="1" x14ac:dyDescent="0.25">
      <c r="A446" s="107" t="s">
        <v>49</v>
      </c>
      <c r="B446" s="108"/>
      <c r="C446" s="109" t="s">
        <v>650</v>
      </c>
      <c r="D446" s="110"/>
      <c r="E446" s="110"/>
      <c r="F446" s="110"/>
      <c r="G446" s="111"/>
      <c r="H446" s="23" t="s">
        <v>11</v>
      </c>
      <c r="I446" s="61">
        <v>0</v>
      </c>
      <c r="J446" s="61">
        <v>0</v>
      </c>
      <c r="K446" s="61">
        <v>0</v>
      </c>
      <c r="L446" s="61">
        <v>0</v>
      </c>
      <c r="M446" s="61">
        <v>0</v>
      </c>
      <c r="N446" s="61">
        <v>0</v>
      </c>
      <c r="O446" s="61">
        <v>0</v>
      </c>
      <c r="P446" s="61">
        <v>0</v>
      </c>
      <c r="Q446" s="61">
        <v>0</v>
      </c>
      <c r="R446" s="61">
        <v>0</v>
      </c>
      <c r="S446" s="61">
        <v>0</v>
      </c>
      <c r="T446" s="41">
        <f t="shared" ref="T446:T464" si="248">L446+N446+P446+R446</f>
        <v>0</v>
      </c>
      <c r="U446" s="41">
        <f t="shared" ref="U446:U464" si="249">M446+O446+Q446+S446+R446</f>
        <v>0</v>
      </c>
    </row>
    <row r="447" spans="1:21" s="22" customFormat="1" x14ac:dyDescent="0.25">
      <c r="A447" s="107" t="s">
        <v>88</v>
      </c>
      <c r="B447" s="108"/>
      <c r="C447" s="129" t="s">
        <v>294</v>
      </c>
      <c r="D447" s="130"/>
      <c r="E447" s="130"/>
      <c r="F447" s="130"/>
      <c r="G447" s="131"/>
      <c r="H447" s="23" t="s">
        <v>11</v>
      </c>
      <c r="I447" s="61">
        <v>0</v>
      </c>
      <c r="J447" s="61">
        <v>0</v>
      </c>
      <c r="K447" s="61">
        <v>0</v>
      </c>
      <c r="L447" s="61">
        <v>0</v>
      </c>
      <c r="M447" s="61">
        <v>0</v>
      </c>
      <c r="N447" s="61">
        <v>0</v>
      </c>
      <c r="O447" s="61">
        <v>0</v>
      </c>
      <c r="P447" s="61">
        <v>0</v>
      </c>
      <c r="Q447" s="61">
        <v>0</v>
      </c>
      <c r="R447" s="61">
        <v>0</v>
      </c>
      <c r="S447" s="61">
        <v>0</v>
      </c>
      <c r="T447" s="41">
        <f t="shared" si="248"/>
        <v>0</v>
      </c>
      <c r="U447" s="41">
        <f t="shared" si="249"/>
        <v>0</v>
      </c>
    </row>
    <row r="448" spans="1:21" s="22" customFormat="1" ht="16.5" customHeight="1" x14ac:dyDescent="0.25">
      <c r="A448" s="107" t="s">
        <v>651</v>
      </c>
      <c r="B448" s="108"/>
      <c r="C448" s="132" t="s">
        <v>652</v>
      </c>
      <c r="D448" s="133"/>
      <c r="E448" s="133"/>
      <c r="F448" s="133"/>
      <c r="G448" s="134"/>
      <c r="H448" s="23" t="s">
        <v>11</v>
      </c>
      <c r="I448" s="61">
        <v>0</v>
      </c>
      <c r="J448" s="61">
        <v>0</v>
      </c>
      <c r="K448" s="61">
        <v>0</v>
      </c>
      <c r="L448" s="61">
        <v>0</v>
      </c>
      <c r="M448" s="61">
        <v>0</v>
      </c>
      <c r="N448" s="61">
        <v>0</v>
      </c>
      <c r="O448" s="61">
        <v>0</v>
      </c>
      <c r="P448" s="61">
        <v>0</v>
      </c>
      <c r="Q448" s="61">
        <v>0</v>
      </c>
      <c r="R448" s="61">
        <v>0</v>
      </c>
      <c r="S448" s="61">
        <v>0</v>
      </c>
      <c r="T448" s="41">
        <f t="shared" si="248"/>
        <v>0</v>
      </c>
      <c r="U448" s="41">
        <f t="shared" si="249"/>
        <v>0</v>
      </c>
    </row>
    <row r="449" spans="1:21" s="22" customFormat="1" x14ac:dyDescent="0.25">
      <c r="A449" s="107" t="s">
        <v>90</v>
      </c>
      <c r="B449" s="108"/>
      <c r="C449" s="129" t="s">
        <v>296</v>
      </c>
      <c r="D449" s="130"/>
      <c r="E449" s="130"/>
      <c r="F449" s="130"/>
      <c r="G449" s="131"/>
      <c r="H449" s="23" t="s">
        <v>11</v>
      </c>
      <c r="I449" s="61">
        <v>0</v>
      </c>
      <c r="J449" s="61">
        <v>0</v>
      </c>
      <c r="K449" s="61">
        <v>0</v>
      </c>
      <c r="L449" s="61">
        <v>0</v>
      </c>
      <c r="M449" s="61">
        <v>0</v>
      </c>
      <c r="N449" s="61">
        <v>0</v>
      </c>
      <c r="O449" s="61">
        <v>0</v>
      </c>
      <c r="P449" s="61">
        <v>0</v>
      </c>
      <c r="Q449" s="61">
        <v>0</v>
      </c>
      <c r="R449" s="61">
        <v>0</v>
      </c>
      <c r="S449" s="61">
        <v>0</v>
      </c>
      <c r="T449" s="41">
        <f t="shared" si="248"/>
        <v>0</v>
      </c>
      <c r="U449" s="41">
        <f t="shared" si="249"/>
        <v>0</v>
      </c>
    </row>
    <row r="450" spans="1:21" s="22" customFormat="1" ht="16.5" customHeight="1" x14ac:dyDescent="0.25">
      <c r="A450" s="107" t="s">
        <v>653</v>
      </c>
      <c r="B450" s="108"/>
      <c r="C450" s="132" t="s">
        <v>654</v>
      </c>
      <c r="D450" s="133"/>
      <c r="E450" s="133"/>
      <c r="F450" s="133"/>
      <c r="G450" s="134"/>
      <c r="H450" s="23" t="s">
        <v>11</v>
      </c>
      <c r="I450" s="61">
        <v>0</v>
      </c>
      <c r="J450" s="61">
        <v>0</v>
      </c>
      <c r="K450" s="61">
        <v>0</v>
      </c>
      <c r="L450" s="61">
        <v>0</v>
      </c>
      <c r="M450" s="61">
        <v>0</v>
      </c>
      <c r="N450" s="61">
        <v>0</v>
      </c>
      <c r="O450" s="61">
        <v>0</v>
      </c>
      <c r="P450" s="61">
        <v>0</v>
      </c>
      <c r="Q450" s="61">
        <v>0</v>
      </c>
      <c r="R450" s="61">
        <v>0</v>
      </c>
      <c r="S450" s="61">
        <v>0</v>
      </c>
      <c r="T450" s="41">
        <f t="shared" si="248"/>
        <v>0</v>
      </c>
      <c r="U450" s="41">
        <f t="shared" si="249"/>
        <v>0</v>
      </c>
    </row>
    <row r="451" spans="1:21" s="22" customFormat="1" x14ac:dyDescent="0.25">
      <c r="A451" s="107" t="s">
        <v>50</v>
      </c>
      <c r="B451" s="108"/>
      <c r="C451" s="109" t="s">
        <v>655</v>
      </c>
      <c r="D451" s="110"/>
      <c r="E451" s="110"/>
      <c r="F451" s="110"/>
      <c r="G451" s="111"/>
      <c r="H451" s="23" t="s">
        <v>11</v>
      </c>
      <c r="I451" s="61">
        <v>0</v>
      </c>
      <c r="J451" s="61">
        <v>0</v>
      </c>
      <c r="K451" s="61">
        <v>0</v>
      </c>
      <c r="L451" s="61">
        <v>0</v>
      </c>
      <c r="M451" s="61">
        <v>0</v>
      </c>
      <c r="N451" s="61">
        <v>0</v>
      </c>
      <c r="O451" s="61">
        <v>0</v>
      </c>
      <c r="P451" s="61">
        <v>0</v>
      </c>
      <c r="Q451" s="61">
        <v>0</v>
      </c>
      <c r="R451" s="61">
        <v>0</v>
      </c>
      <c r="S451" s="61">
        <v>0</v>
      </c>
      <c r="T451" s="41">
        <f t="shared" si="248"/>
        <v>0</v>
      </c>
      <c r="U451" s="41">
        <f t="shared" si="249"/>
        <v>0</v>
      </c>
    </row>
    <row r="452" spans="1:21" s="22" customFormat="1" ht="9" customHeight="1" thickBot="1" x14ac:dyDescent="0.3">
      <c r="A452" s="141" t="s">
        <v>51</v>
      </c>
      <c r="B452" s="142"/>
      <c r="C452" s="152" t="s">
        <v>656</v>
      </c>
      <c r="D452" s="153"/>
      <c r="E452" s="153"/>
      <c r="F452" s="153"/>
      <c r="G452" s="154"/>
      <c r="H452" s="25" t="s">
        <v>11</v>
      </c>
      <c r="I452" s="26">
        <v>0</v>
      </c>
      <c r="J452" s="26">
        <v>0</v>
      </c>
      <c r="K452" s="26">
        <v>0</v>
      </c>
      <c r="L452" s="26">
        <v>0</v>
      </c>
      <c r="M452" s="26">
        <v>0</v>
      </c>
      <c r="N452" s="26">
        <v>0</v>
      </c>
      <c r="O452" s="26">
        <v>0</v>
      </c>
      <c r="P452" s="26">
        <v>0</v>
      </c>
      <c r="Q452" s="26">
        <v>0</v>
      </c>
      <c r="R452" s="26">
        <v>0</v>
      </c>
      <c r="S452" s="26">
        <v>0</v>
      </c>
      <c r="T452" s="53">
        <f t="shared" si="248"/>
        <v>0</v>
      </c>
      <c r="U452" s="53">
        <f t="shared" si="249"/>
        <v>0</v>
      </c>
    </row>
    <row r="453" spans="1:21" s="22" customFormat="1" ht="9.75" customHeight="1" x14ac:dyDescent="0.25">
      <c r="A453" s="165" t="s">
        <v>108</v>
      </c>
      <c r="B453" s="166"/>
      <c r="C453" s="167" t="s">
        <v>101</v>
      </c>
      <c r="D453" s="168"/>
      <c r="E453" s="168"/>
      <c r="F453" s="168"/>
      <c r="G453" s="169"/>
      <c r="H453" s="68" t="s">
        <v>215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6">
        <f t="shared" si="248"/>
        <v>0</v>
      </c>
      <c r="U453" s="66">
        <f t="shared" si="249"/>
        <v>0</v>
      </c>
    </row>
    <row r="454" spans="1:21" s="22" customFormat="1" ht="24.75" customHeight="1" x14ac:dyDescent="0.25">
      <c r="A454" s="107" t="s">
        <v>110</v>
      </c>
      <c r="B454" s="108"/>
      <c r="C454" s="109" t="s">
        <v>657</v>
      </c>
      <c r="D454" s="110"/>
      <c r="E454" s="110"/>
      <c r="F454" s="110"/>
      <c r="G454" s="111"/>
      <c r="H454" s="23" t="s">
        <v>11</v>
      </c>
      <c r="I454" s="61">
        <v>0</v>
      </c>
      <c r="J454" s="61">
        <v>0</v>
      </c>
      <c r="K454" s="61">
        <v>0</v>
      </c>
      <c r="L454" s="61">
        <v>0</v>
      </c>
      <c r="M454" s="61">
        <v>0</v>
      </c>
      <c r="N454" s="61">
        <v>0</v>
      </c>
      <c r="O454" s="61">
        <v>0</v>
      </c>
      <c r="P454" s="61">
        <v>0</v>
      </c>
      <c r="Q454" s="61">
        <v>0</v>
      </c>
      <c r="R454" s="61">
        <v>0</v>
      </c>
      <c r="S454" s="61">
        <v>0</v>
      </c>
      <c r="T454" s="41">
        <f t="shared" si="248"/>
        <v>0</v>
      </c>
      <c r="U454" s="41">
        <f t="shared" si="249"/>
        <v>0</v>
      </c>
    </row>
    <row r="455" spans="1:21" s="22" customFormat="1" x14ac:dyDescent="0.25">
      <c r="A455" s="107" t="s">
        <v>111</v>
      </c>
      <c r="B455" s="108"/>
      <c r="C455" s="129" t="s">
        <v>658</v>
      </c>
      <c r="D455" s="130"/>
      <c r="E455" s="130"/>
      <c r="F455" s="130"/>
      <c r="G455" s="131"/>
      <c r="H455" s="23" t="s">
        <v>11</v>
      </c>
      <c r="I455" s="61">
        <v>0</v>
      </c>
      <c r="J455" s="61">
        <v>0</v>
      </c>
      <c r="K455" s="61">
        <v>0</v>
      </c>
      <c r="L455" s="61">
        <v>0</v>
      </c>
      <c r="M455" s="61">
        <v>0</v>
      </c>
      <c r="N455" s="61">
        <v>0</v>
      </c>
      <c r="O455" s="61">
        <v>0</v>
      </c>
      <c r="P455" s="61">
        <v>0</v>
      </c>
      <c r="Q455" s="61">
        <v>0</v>
      </c>
      <c r="R455" s="61">
        <v>0</v>
      </c>
      <c r="S455" s="61">
        <v>0</v>
      </c>
      <c r="T455" s="41">
        <f t="shared" si="248"/>
        <v>0</v>
      </c>
      <c r="U455" s="41">
        <f t="shared" si="249"/>
        <v>0</v>
      </c>
    </row>
    <row r="456" spans="1:21" s="22" customFormat="1" ht="16.5" customHeight="1" x14ac:dyDescent="0.25">
      <c r="A456" s="107" t="s">
        <v>112</v>
      </c>
      <c r="B456" s="108"/>
      <c r="C456" s="129" t="s">
        <v>659</v>
      </c>
      <c r="D456" s="130"/>
      <c r="E456" s="130"/>
      <c r="F456" s="130"/>
      <c r="G456" s="131"/>
      <c r="H456" s="23" t="s">
        <v>11</v>
      </c>
      <c r="I456" s="61">
        <v>0</v>
      </c>
      <c r="J456" s="61">
        <v>0</v>
      </c>
      <c r="K456" s="61">
        <v>0</v>
      </c>
      <c r="L456" s="61">
        <v>0</v>
      </c>
      <c r="M456" s="61">
        <v>0</v>
      </c>
      <c r="N456" s="61">
        <v>0</v>
      </c>
      <c r="O456" s="61">
        <v>0</v>
      </c>
      <c r="P456" s="61">
        <v>0</v>
      </c>
      <c r="Q456" s="61">
        <v>0</v>
      </c>
      <c r="R456" s="61">
        <v>0</v>
      </c>
      <c r="S456" s="61">
        <v>0</v>
      </c>
      <c r="T456" s="41">
        <f t="shared" si="248"/>
        <v>0</v>
      </c>
      <c r="U456" s="41">
        <f t="shared" si="249"/>
        <v>0</v>
      </c>
    </row>
    <row r="457" spans="1:21" s="22" customFormat="1" ht="58.5" customHeight="1" x14ac:dyDescent="0.25">
      <c r="A457" s="107" t="s">
        <v>695</v>
      </c>
      <c r="B457" s="108"/>
      <c r="C457" s="129" t="s">
        <v>696</v>
      </c>
      <c r="D457" s="130"/>
      <c r="E457" s="130"/>
      <c r="F457" s="130"/>
      <c r="G457" s="131"/>
      <c r="H457" s="23" t="s">
        <v>11</v>
      </c>
      <c r="I457" s="61">
        <v>0</v>
      </c>
      <c r="J457" s="61">
        <v>0</v>
      </c>
      <c r="K457" s="61">
        <v>0</v>
      </c>
      <c r="L457" s="61">
        <v>0</v>
      </c>
      <c r="M457" s="61">
        <v>0</v>
      </c>
      <c r="N457" s="61">
        <v>0</v>
      </c>
      <c r="O457" s="61">
        <v>0</v>
      </c>
      <c r="P457" s="61">
        <v>0</v>
      </c>
      <c r="Q457" s="61">
        <v>0</v>
      </c>
      <c r="R457" s="61">
        <v>0</v>
      </c>
      <c r="S457" s="61">
        <v>0</v>
      </c>
      <c r="T457" s="41">
        <f t="shared" si="248"/>
        <v>0</v>
      </c>
      <c r="U457" s="41">
        <f t="shared" si="249"/>
        <v>0</v>
      </c>
    </row>
    <row r="458" spans="1:21" s="22" customFormat="1" x14ac:dyDescent="0.25">
      <c r="A458" s="107" t="s">
        <v>113</v>
      </c>
      <c r="B458" s="108"/>
      <c r="C458" s="129" t="s">
        <v>660</v>
      </c>
      <c r="D458" s="130"/>
      <c r="E458" s="130"/>
      <c r="F458" s="130"/>
      <c r="G458" s="131"/>
      <c r="H458" s="23" t="s">
        <v>11</v>
      </c>
      <c r="I458" s="61">
        <v>0</v>
      </c>
      <c r="J458" s="61">
        <v>0</v>
      </c>
      <c r="K458" s="61">
        <v>0</v>
      </c>
      <c r="L458" s="61">
        <v>0</v>
      </c>
      <c r="M458" s="61">
        <v>0</v>
      </c>
      <c r="N458" s="61">
        <v>0</v>
      </c>
      <c r="O458" s="61">
        <v>0</v>
      </c>
      <c r="P458" s="61">
        <v>0</v>
      </c>
      <c r="Q458" s="61">
        <v>0</v>
      </c>
      <c r="R458" s="61">
        <v>0</v>
      </c>
      <c r="S458" s="61">
        <v>0</v>
      </c>
      <c r="T458" s="41">
        <f t="shared" si="248"/>
        <v>0</v>
      </c>
      <c r="U458" s="41">
        <f t="shared" si="249"/>
        <v>0</v>
      </c>
    </row>
    <row r="459" spans="1:21" s="22" customFormat="1" x14ac:dyDescent="0.25">
      <c r="A459" s="107" t="s">
        <v>697</v>
      </c>
      <c r="B459" s="108"/>
      <c r="C459" s="129" t="s">
        <v>698</v>
      </c>
      <c r="D459" s="130"/>
      <c r="E459" s="130"/>
      <c r="F459" s="130"/>
      <c r="G459" s="131"/>
      <c r="H459" s="23" t="s">
        <v>11</v>
      </c>
      <c r="I459" s="61">
        <v>0</v>
      </c>
      <c r="J459" s="61">
        <v>0</v>
      </c>
      <c r="K459" s="61">
        <v>0</v>
      </c>
      <c r="L459" s="61">
        <v>0</v>
      </c>
      <c r="M459" s="61">
        <v>0</v>
      </c>
      <c r="N459" s="61">
        <v>0</v>
      </c>
      <c r="O459" s="61">
        <v>0</v>
      </c>
      <c r="P459" s="61">
        <v>0</v>
      </c>
      <c r="Q459" s="61">
        <v>0</v>
      </c>
      <c r="R459" s="61">
        <v>0</v>
      </c>
      <c r="S459" s="61">
        <v>0</v>
      </c>
      <c r="T459" s="41">
        <f t="shared" si="248"/>
        <v>0</v>
      </c>
      <c r="U459" s="41">
        <f t="shared" si="249"/>
        <v>0</v>
      </c>
    </row>
    <row r="460" spans="1:21" s="22" customFormat="1" ht="17.25" customHeight="1" x14ac:dyDescent="0.25">
      <c r="A460" s="107" t="s">
        <v>114</v>
      </c>
      <c r="B460" s="108"/>
      <c r="C460" s="109" t="s">
        <v>661</v>
      </c>
      <c r="D460" s="110"/>
      <c r="E460" s="110"/>
      <c r="F460" s="110"/>
      <c r="G460" s="111"/>
      <c r="H460" s="23" t="s">
        <v>215</v>
      </c>
      <c r="I460" s="61">
        <v>0</v>
      </c>
      <c r="J460" s="61">
        <v>0</v>
      </c>
      <c r="K460" s="61">
        <v>0</v>
      </c>
      <c r="L460" s="61">
        <v>0</v>
      </c>
      <c r="M460" s="61">
        <v>0</v>
      </c>
      <c r="N460" s="61">
        <v>0</v>
      </c>
      <c r="O460" s="61">
        <v>0</v>
      </c>
      <c r="P460" s="61">
        <v>0</v>
      </c>
      <c r="Q460" s="61">
        <v>0</v>
      </c>
      <c r="R460" s="61">
        <v>0</v>
      </c>
      <c r="S460" s="61">
        <v>0</v>
      </c>
      <c r="T460" s="41">
        <f t="shared" si="248"/>
        <v>0</v>
      </c>
      <c r="U460" s="41">
        <f t="shared" si="249"/>
        <v>0</v>
      </c>
    </row>
    <row r="461" spans="1:21" s="22" customFormat="1" ht="16.5" customHeight="1" x14ac:dyDescent="0.25">
      <c r="A461" s="107" t="s">
        <v>662</v>
      </c>
      <c r="B461" s="108"/>
      <c r="C461" s="129" t="s">
        <v>663</v>
      </c>
      <c r="D461" s="130"/>
      <c r="E461" s="130"/>
      <c r="F461" s="130"/>
      <c r="G461" s="131"/>
      <c r="H461" s="23" t="s">
        <v>11</v>
      </c>
      <c r="I461" s="61">
        <v>0</v>
      </c>
      <c r="J461" s="61">
        <v>0</v>
      </c>
      <c r="K461" s="61">
        <v>0</v>
      </c>
      <c r="L461" s="61">
        <v>0</v>
      </c>
      <c r="M461" s="61">
        <v>0</v>
      </c>
      <c r="N461" s="61">
        <v>0</v>
      </c>
      <c r="O461" s="61">
        <v>0</v>
      </c>
      <c r="P461" s="61">
        <v>0</v>
      </c>
      <c r="Q461" s="61">
        <v>0</v>
      </c>
      <c r="R461" s="61">
        <v>0</v>
      </c>
      <c r="S461" s="61">
        <v>0</v>
      </c>
      <c r="T461" s="41">
        <f t="shared" si="248"/>
        <v>0</v>
      </c>
      <c r="U461" s="41">
        <f t="shared" si="249"/>
        <v>0</v>
      </c>
    </row>
    <row r="462" spans="1:21" s="22" customFormat="1" ht="17.25" customHeight="1" x14ac:dyDescent="0.25">
      <c r="A462" s="107" t="s">
        <v>664</v>
      </c>
      <c r="B462" s="108"/>
      <c r="C462" s="129" t="s">
        <v>665</v>
      </c>
      <c r="D462" s="130"/>
      <c r="E462" s="130"/>
      <c r="F462" s="130"/>
      <c r="G462" s="131"/>
      <c r="H462" s="23" t="s">
        <v>11</v>
      </c>
      <c r="I462" s="61">
        <v>0</v>
      </c>
      <c r="J462" s="61">
        <v>0</v>
      </c>
      <c r="K462" s="61">
        <v>0</v>
      </c>
      <c r="L462" s="61">
        <v>0</v>
      </c>
      <c r="M462" s="61">
        <v>0</v>
      </c>
      <c r="N462" s="61">
        <v>0</v>
      </c>
      <c r="O462" s="61">
        <v>0</v>
      </c>
      <c r="P462" s="61">
        <v>0</v>
      </c>
      <c r="Q462" s="61">
        <v>0</v>
      </c>
      <c r="R462" s="61">
        <v>0</v>
      </c>
      <c r="S462" s="61">
        <v>0</v>
      </c>
      <c r="T462" s="41">
        <f t="shared" si="248"/>
        <v>0</v>
      </c>
      <c r="U462" s="41">
        <f t="shared" si="249"/>
        <v>0</v>
      </c>
    </row>
    <row r="463" spans="1:21" s="22" customFormat="1" ht="12.75" customHeight="1" x14ac:dyDescent="0.25">
      <c r="A463" s="209" t="s">
        <v>666</v>
      </c>
      <c r="B463" s="209"/>
      <c r="C463" s="210" t="s">
        <v>667</v>
      </c>
      <c r="D463" s="210"/>
      <c r="E463" s="210"/>
      <c r="F463" s="210"/>
      <c r="G463" s="210"/>
      <c r="H463" s="31" t="s">
        <v>11</v>
      </c>
      <c r="I463" s="61">
        <v>0</v>
      </c>
      <c r="J463" s="61">
        <v>0</v>
      </c>
      <c r="K463" s="61">
        <v>0</v>
      </c>
      <c r="L463" s="61">
        <v>0</v>
      </c>
      <c r="M463" s="61">
        <v>0</v>
      </c>
      <c r="N463" s="61">
        <v>0</v>
      </c>
      <c r="O463" s="61">
        <v>0</v>
      </c>
      <c r="P463" s="61">
        <v>0</v>
      </c>
      <c r="Q463" s="61">
        <v>0</v>
      </c>
      <c r="R463" s="61">
        <v>0</v>
      </c>
      <c r="S463" s="61">
        <v>0</v>
      </c>
      <c r="T463" s="41">
        <f t="shared" si="248"/>
        <v>0</v>
      </c>
      <c r="U463" s="41">
        <f t="shared" si="249"/>
        <v>0</v>
      </c>
    </row>
    <row r="464" spans="1:21" s="22" customFormat="1" ht="35.25" customHeight="1" thickBot="1" x14ac:dyDescent="0.3">
      <c r="A464" s="204" t="s">
        <v>115</v>
      </c>
      <c r="B464" s="205"/>
      <c r="C464" s="206" t="s">
        <v>699</v>
      </c>
      <c r="D464" s="207"/>
      <c r="E464" s="207"/>
      <c r="F464" s="207"/>
      <c r="G464" s="208"/>
      <c r="H464" s="35" t="s">
        <v>11</v>
      </c>
      <c r="I464" s="36">
        <v>0</v>
      </c>
      <c r="J464" s="36">
        <v>0</v>
      </c>
      <c r="K464" s="36">
        <v>0</v>
      </c>
      <c r="L464" s="36">
        <v>0</v>
      </c>
      <c r="M464" s="36">
        <v>0</v>
      </c>
      <c r="N464" s="36">
        <v>0</v>
      </c>
      <c r="O464" s="36">
        <v>0</v>
      </c>
      <c r="P464" s="36">
        <v>0</v>
      </c>
      <c r="Q464" s="36">
        <v>0</v>
      </c>
      <c r="R464" s="36">
        <v>0</v>
      </c>
      <c r="S464" s="36">
        <v>0</v>
      </c>
      <c r="T464" s="57">
        <f t="shared" si="248"/>
        <v>0</v>
      </c>
      <c r="U464" s="57">
        <f t="shared" si="249"/>
        <v>0</v>
      </c>
    </row>
    <row r="465" spans="1:21" s="32" customFormat="1" ht="12" customHeight="1" x14ac:dyDescent="0.15">
      <c r="A465" s="37"/>
      <c r="B465" s="37"/>
      <c r="C465" s="37"/>
      <c r="T465" s="58"/>
      <c r="U465" s="58"/>
    </row>
    <row r="470" spans="1:21" s="13" customFormat="1" ht="15.6" x14ac:dyDescent="0.3">
      <c r="D470" s="13" t="s">
        <v>710</v>
      </c>
      <c r="F470" s="33"/>
      <c r="G470" s="33"/>
      <c r="H470" s="33"/>
      <c r="R470" s="13" t="s">
        <v>724</v>
      </c>
      <c r="T470" s="59"/>
      <c r="U470" s="59"/>
    </row>
  </sheetData>
  <autoFilter ref="A18:W464" xr:uid="{00000000-0009-0000-0000-000000000000}">
    <filterColumn colId="0" showButton="0"/>
    <filterColumn colId="2" showButton="0"/>
    <filterColumn colId="3" showButton="0"/>
    <filterColumn colId="4" showButton="0"/>
    <filterColumn colId="5" showButton="0"/>
  </autoFilter>
  <mergeCells count="905">
    <mergeCell ref="A464:B464"/>
    <mergeCell ref="C464:G464"/>
    <mergeCell ref="A110:B110"/>
    <mergeCell ref="C110:G110"/>
    <mergeCell ref="A113:B113"/>
    <mergeCell ref="C113:G113"/>
    <mergeCell ref="A115:B115"/>
    <mergeCell ref="C115:G115"/>
    <mergeCell ref="A116:B116"/>
    <mergeCell ref="C116:G116"/>
    <mergeCell ref="A313:B313"/>
    <mergeCell ref="C313:G313"/>
    <mergeCell ref="A462:B462"/>
    <mergeCell ref="C462:G462"/>
    <mergeCell ref="A463:B463"/>
    <mergeCell ref="C463:G463"/>
    <mergeCell ref="A458:B458"/>
    <mergeCell ref="C458:G458"/>
    <mergeCell ref="A460:B460"/>
    <mergeCell ref="C460:G460"/>
    <mergeCell ref="A461:B461"/>
    <mergeCell ref="C461:G461"/>
    <mergeCell ref="A454:B454"/>
    <mergeCell ref="C454:G454"/>
    <mergeCell ref="A67:B67"/>
    <mergeCell ref="A71:B71"/>
    <mergeCell ref="A70:B70"/>
    <mergeCell ref="A69:B69"/>
    <mergeCell ref="A68:B68"/>
    <mergeCell ref="C67:G67"/>
    <mergeCell ref="C68:G68"/>
    <mergeCell ref="C69:G69"/>
    <mergeCell ref="C70:G70"/>
    <mergeCell ref="C71:G71"/>
    <mergeCell ref="A457:B457"/>
    <mergeCell ref="C457:G457"/>
    <mergeCell ref="A459:B459"/>
    <mergeCell ref="C459:G459"/>
    <mergeCell ref="A448:B448"/>
    <mergeCell ref="C448:G448"/>
    <mergeCell ref="A449:B449"/>
    <mergeCell ref="C449:G449"/>
    <mergeCell ref="A450:B450"/>
    <mergeCell ref="C450:G450"/>
    <mergeCell ref="A455:B455"/>
    <mergeCell ref="C455:G455"/>
    <mergeCell ref="A456:B456"/>
    <mergeCell ref="C456:G456"/>
    <mergeCell ref="A451:B451"/>
    <mergeCell ref="C451:G451"/>
    <mergeCell ref="A452:B452"/>
    <mergeCell ref="C452:G452"/>
    <mergeCell ref="A453:B453"/>
    <mergeCell ref="C453:G453"/>
    <mergeCell ref="A445:B445"/>
    <mergeCell ref="C445:G445"/>
    <mergeCell ref="A446:B446"/>
    <mergeCell ref="C446:G446"/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37:B437"/>
    <mergeCell ref="C437:G437"/>
    <mergeCell ref="A438:B438"/>
    <mergeCell ref="C438:G438"/>
    <mergeCell ref="A441:B441"/>
    <mergeCell ref="C441:G441"/>
    <mergeCell ref="A439:B439"/>
    <mergeCell ref="C439:G439"/>
    <mergeCell ref="A440:B440"/>
    <mergeCell ref="C440:G440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P378:Q378"/>
    <mergeCell ref="T378:U378"/>
    <mergeCell ref="A380:B380"/>
    <mergeCell ref="C380:G380"/>
    <mergeCell ref="A381:G381"/>
    <mergeCell ref="A382:B382"/>
    <mergeCell ref="C382:G382"/>
    <mergeCell ref="A375:B375"/>
    <mergeCell ref="C375:G375"/>
    <mergeCell ref="A376:B376"/>
    <mergeCell ref="C376:G376"/>
    <mergeCell ref="A377:U377"/>
    <mergeCell ref="A378:B379"/>
    <mergeCell ref="C378:G379"/>
    <mergeCell ref="H378:H379"/>
    <mergeCell ref="L378:M378"/>
    <mergeCell ref="R378:S378"/>
    <mergeCell ref="N378:O378"/>
    <mergeCell ref="J378:K378"/>
    <mergeCell ref="A372:B372"/>
    <mergeCell ref="C372:G372"/>
    <mergeCell ref="A373:B373"/>
    <mergeCell ref="C373:G373"/>
    <mergeCell ref="A374:B374"/>
    <mergeCell ref="C374:G374"/>
    <mergeCell ref="A369:B369"/>
    <mergeCell ref="C369:G369"/>
    <mergeCell ref="A370:B370"/>
    <mergeCell ref="C370:G370"/>
    <mergeCell ref="A371:B371"/>
    <mergeCell ref="C371:G371"/>
    <mergeCell ref="A366:B366"/>
    <mergeCell ref="C366:G366"/>
    <mergeCell ref="A367:B367"/>
    <mergeCell ref="C367:G367"/>
    <mergeCell ref="A368:B368"/>
    <mergeCell ref="C368:G368"/>
    <mergeCell ref="A363:B363"/>
    <mergeCell ref="C363:G363"/>
    <mergeCell ref="A364:B364"/>
    <mergeCell ref="C364:G364"/>
    <mergeCell ref="A365:B365"/>
    <mergeCell ref="C365:G365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A354:B354"/>
    <mergeCell ref="C354:G354"/>
    <mergeCell ref="A355:B355"/>
    <mergeCell ref="C355:G355"/>
    <mergeCell ref="A356:B356"/>
    <mergeCell ref="C356:G356"/>
    <mergeCell ref="A351:B351"/>
    <mergeCell ref="C351:G351"/>
    <mergeCell ref="A352:B352"/>
    <mergeCell ref="C352:G352"/>
    <mergeCell ref="A353:B353"/>
    <mergeCell ref="C353:G353"/>
    <mergeCell ref="A348:B348"/>
    <mergeCell ref="C348:G348"/>
    <mergeCell ref="A349:B349"/>
    <mergeCell ref="C349:G349"/>
    <mergeCell ref="A350:B350"/>
    <mergeCell ref="C350:G350"/>
    <mergeCell ref="A345:B345"/>
    <mergeCell ref="C345:G345"/>
    <mergeCell ref="A346:B346"/>
    <mergeCell ref="C346:G346"/>
    <mergeCell ref="A347:B347"/>
    <mergeCell ref="C347:G347"/>
    <mergeCell ref="A342:B342"/>
    <mergeCell ref="C342:G342"/>
    <mergeCell ref="A343:B343"/>
    <mergeCell ref="C343:G343"/>
    <mergeCell ref="A344:B344"/>
    <mergeCell ref="C344:G344"/>
    <mergeCell ref="A339:B339"/>
    <mergeCell ref="C339:G339"/>
    <mergeCell ref="A340:B340"/>
    <mergeCell ref="C340:G340"/>
    <mergeCell ref="A341:B341"/>
    <mergeCell ref="C341:G341"/>
    <mergeCell ref="A336:B336"/>
    <mergeCell ref="C336:G336"/>
    <mergeCell ref="A337:B337"/>
    <mergeCell ref="C337:G337"/>
    <mergeCell ref="A338:B338"/>
    <mergeCell ref="C338:G338"/>
    <mergeCell ref="A333:B333"/>
    <mergeCell ref="C333:G333"/>
    <mergeCell ref="A334:B334"/>
    <mergeCell ref="C334:G334"/>
    <mergeCell ref="A335:B335"/>
    <mergeCell ref="C335:G335"/>
    <mergeCell ref="A330:B330"/>
    <mergeCell ref="C330:G330"/>
    <mergeCell ref="A331:B331"/>
    <mergeCell ref="C331:G331"/>
    <mergeCell ref="A332:B332"/>
    <mergeCell ref="C332:G332"/>
    <mergeCell ref="A326:B326"/>
    <mergeCell ref="C326:G326"/>
    <mergeCell ref="A327:U327"/>
    <mergeCell ref="A328:B328"/>
    <mergeCell ref="C328:G328"/>
    <mergeCell ref="A329:B329"/>
    <mergeCell ref="C329:G329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14:B314"/>
    <mergeCell ref="C314:G314"/>
    <mergeCell ref="A315:B315"/>
    <mergeCell ref="C315:G315"/>
    <mergeCell ref="A316:B316"/>
    <mergeCell ref="C316:G316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78:B178"/>
    <mergeCell ref="C178:G178"/>
    <mergeCell ref="A179:B179"/>
    <mergeCell ref="C179:G179"/>
    <mergeCell ref="A180:B180"/>
    <mergeCell ref="C180:G180"/>
    <mergeCell ref="A174:U174"/>
    <mergeCell ref="A175:B175"/>
    <mergeCell ref="C175:G175"/>
    <mergeCell ref="A176:B176"/>
    <mergeCell ref="C176:G176"/>
    <mergeCell ref="A177:B177"/>
    <mergeCell ref="C177:G177"/>
    <mergeCell ref="A171:B171"/>
    <mergeCell ref="C171:G171"/>
    <mergeCell ref="A172:B172"/>
    <mergeCell ref="C172:G172"/>
    <mergeCell ref="A173:B173"/>
    <mergeCell ref="C173:G173"/>
    <mergeCell ref="A168:B168"/>
    <mergeCell ref="C168:G168"/>
    <mergeCell ref="A169:B169"/>
    <mergeCell ref="C169:G169"/>
    <mergeCell ref="A170:B170"/>
    <mergeCell ref="C170:G170"/>
    <mergeCell ref="A165:B165"/>
    <mergeCell ref="C165:G165"/>
    <mergeCell ref="A166:B166"/>
    <mergeCell ref="C166:G166"/>
    <mergeCell ref="A167:B167"/>
    <mergeCell ref="C167:G167"/>
    <mergeCell ref="A162:B162"/>
    <mergeCell ref="C162:G162"/>
    <mergeCell ref="A163:B163"/>
    <mergeCell ref="C163:G163"/>
    <mergeCell ref="A164:B164"/>
    <mergeCell ref="C164:G164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17:B117"/>
    <mergeCell ref="C117:G117"/>
    <mergeCell ref="A118:B118"/>
    <mergeCell ref="C118:G118"/>
    <mergeCell ref="A119:B119"/>
    <mergeCell ref="C119:G119"/>
    <mergeCell ref="A111:B111"/>
    <mergeCell ref="C111:G111"/>
    <mergeCell ref="A112:B112"/>
    <mergeCell ref="C112:G112"/>
    <mergeCell ref="A114:B114"/>
    <mergeCell ref="C114:G114"/>
    <mergeCell ref="A107:B107"/>
    <mergeCell ref="C107:G107"/>
    <mergeCell ref="A108:B108"/>
    <mergeCell ref="C108:G108"/>
    <mergeCell ref="A109:B109"/>
    <mergeCell ref="C109:G109"/>
    <mergeCell ref="A102:B102"/>
    <mergeCell ref="C102:G102"/>
    <mergeCell ref="A103:B103"/>
    <mergeCell ref="C103:G103"/>
    <mergeCell ref="A104:B104"/>
    <mergeCell ref="C104:G104"/>
    <mergeCell ref="A105:B105"/>
    <mergeCell ref="A106:B106"/>
    <mergeCell ref="C105:G105"/>
    <mergeCell ref="C106:G106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64:B64"/>
    <mergeCell ref="C64:G64"/>
    <mergeCell ref="A65:B65"/>
    <mergeCell ref="C65:G65"/>
    <mergeCell ref="A66:B66"/>
    <mergeCell ref="C66:G66"/>
    <mergeCell ref="A61:B61"/>
    <mergeCell ref="C61:G61"/>
    <mergeCell ref="A62:B62"/>
    <mergeCell ref="C62:G62"/>
    <mergeCell ref="A63:B63"/>
    <mergeCell ref="C63:G63"/>
    <mergeCell ref="A58:B58"/>
    <mergeCell ref="C58:G58"/>
    <mergeCell ref="A59:B59"/>
    <mergeCell ref="C59:G59"/>
    <mergeCell ref="A60:B60"/>
    <mergeCell ref="C60:G60"/>
    <mergeCell ref="A55:B55"/>
    <mergeCell ref="C55:G55"/>
    <mergeCell ref="A56:B56"/>
    <mergeCell ref="C56:G56"/>
    <mergeCell ref="A57:B57"/>
    <mergeCell ref="C57:G57"/>
    <mergeCell ref="A52:B52"/>
    <mergeCell ref="C52:G52"/>
    <mergeCell ref="A53:B53"/>
    <mergeCell ref="C53:G53"/>
    <mergeCell ref="A54:B54"/>
    <mergeCell ref="C54:G54"/>
    <mergeCell ref="A49:B49"/>
    <mergeCell ref="C49:G49"/>
    <mergeCell ref="A50:B50"/>
    <mergeCell ref="C50:G50"/>
    <mergeCell ref="A51:B51"/>
    <mergeCell ref="C51:G51"/>
    <mergeCell ref="A46:B46"/>
    <mergeCell ref="C46:G46"/>
    <mergeCell ref="A47:B47"/>
    <mergeCell ref="C47:G47"/>
    <mergeCell ref="A48:B48"/>
    <mergeCell ref="C48:G48"/>
    <mergeCell ref="A43:B43"/>
    <mergeCell ref="C43:G43"/>
    <mergeCell ref="A44:B44"/>
    <mergeCell ref="C44:G44"/>
    <mergeCell ref="A45:B45"/>
    <mergeCell ref="C45:G45"/>
    <mergeCell ref="A40:B40"/>
    <mergeCell ref="C40:G40"/>
    <mergeCell ref="A41:B41"/>
    <mergeCell ref="C41:G41"/>
    <mergeCell ref="A42:B42"/>
    <mergeCell ref="C42:G42"/>
    <mergeCell ref="A37:B37"/>
    <mergeCell ref="C37:G37"/>
    <mergeCell ref="A38:B38"/>
    <mergeCell ref="C38:G38"/>
    <mergeCell ref="A39:B39"/>
    <mergeCell ref="C39:G39"/>
    <mergeCell ref="A34:B34"/>
    <mergeCell ref="C34:G34"/>
    <mergeCell ref="A35:B35"/>
    <mergeCell ref="C35:G35"/>
    <mergeCell ref="A36:B36"/>
    <mergeCell ref="C36:G36"/>
    <mergeCell ref="A31:B31"/>
    <mergeCell ref="C31:G31"/>
    <mergeCell ref="A32:B32"/>
    <mergeCell ref="C32:G32"/>
    <mergeCell ref="A33:B33"/>
    <mergeCell ref="C33:G33"/>
    <mergeCell ref="A28:B28"/>
    <mergeCell ref="C28:G28"/>
    <mergeCell ref="A29:B29"/>
    <mergeCell ref="C29:G29"/>
    <mergeCell ref="A30:B30"/>
    <mergeCell ref="C30:G30"/>
    <mergeCell ref="A25:B25"/>
    <mergeCell ref="C25:G25"/>
    <mergeCell ref="A26:B26"/>
    <mergeCell ref="C26:G26"/>
    <mergeCell ref="A27:B27"/>
    <mergeCell ref="C27:G27"/>
    <mergeCell ref="A23:B23"/>
    <mergeCell ref="C23:G23"/>
    <mergeCell ref="A24:B24"/>
    <mergeCell ref="C24:G24"/>
    <mergeCell ref="A18:B18"/>
    <mergeCell ref="C18:G18"/>
    <mergeCell ref="A19:U19"/>
    <mergeCell ref="A20:B20"/>
    <mergeCell ref="C20:G20"/>
    <mergeCell ref="A21:B21"/>
    <mergeCell ref="C21:G21"/>
    <mergeCell ref="C12:U12"/>
    <mergeCell ref="A15:U15"/>
    <mergeCell ref="A16:B17"/>
    <mergeCell ref="C16:G17"/>
    <mergeCell ref="H16:H17"/>
    <mergeCell ref="L16:M16"/>
    <mergeCell ref="P16:Q16"/>
    <mergeCell ref="T16:U16"/>
    <mergeCell ref="A22:B22"/>
    <mergeCell ref="C22:G22"/>
    <mergeCell ref="R16:S16"/>
    <mergeCell ref="N16:O16"/>
    <mergeCell ref="J16:K16"/>
  </mergeCells>
  <pageMargins left="0.39370078740157483" right="0.31496062992125984" top="1.1811023622047245" bottom="0.31496062992125984" header="0.19685039370078741" footer="0.19685039370078741"/>
  <pageSetup paperSize="9" scale="82" fitToHeight="9" orientation="landscape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Фин.план</vt:lpstr>
      <vt:lpstr>Фин.план!Заголовки_для_печати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2025-11-25T08:02:02Z</cp:lastPrinted>
  <dcterms:created xsi:type="dcterms:W3CDTF">2022-03-10T08:56:03Z</dcterms:created>
  <dcterms:modified xsi:type="dcterms:W3CDTF">2025-11-25T08:03:33Z</dcterms:modified>
</cp:coreProperties>
</file>